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1 (2)" sheetId="2" r:id="rId2"/>
    <sheet name="Munka1 (3)" sheetId="3" r:id="rId3"/>
    <sheet name="odds vált." sheetId="4" r:id="rId4"/>
    <sheet name="Munka2" sheetId="5" r:id="rId5"/>
    <sheet name="Munka3" sheetId="6" r:id="rId6"/>
  </sheets>
  <definedNames/>
  <calcPr fullCalcOnLoad="1"/>
</workbook>
</file>

<file path=xl/sharedStrings.xml><?xml version="1.0" encoding="utf-8"?>
<sst xmlns="http://schemas.openxmlformats.org/spreadsheetml/2006/main" count="238" uniqueCount="35">
  <si>
    <t>Oddszok</t>
  </si>
  <si>
    <t>1.</t>
  </si>
  <si>
    <t>2.</t>
  </si>
  <si>
    <t>Tuti:</t>
  </si>
  <si>
    <t>%</t>
  </si>
  <si>
    <t>Nyer. (nettó):</t>
  </si>
  <si>
    <t>Össztét:</t>
  </si>
  <si>
    <t>Egyik tét</t>
  </si>
  <si>
    <t>Másik tét</t>
  </si>
  <si>
    <t>kiszámol:</t>
  </si>
  <si>
    <t>megad:</t>
  </si>
  <si>
    <t>Nyeremények:</t>
  </si>
  <si>
    <t>tuti= (A×B)/(A+B)</t>
  </si>
  <si>
    <t>3.</t>
  </si>
  <si>
    <t>Össz. tét:</t>
  </si>
  <si>
    <t>Tétek</t>
  </si>
  <si>
    <t>Egyéni tétek:</t>
  </si>
  <si>
    <t>Nyer.:</t>
  </si>
  <si>
    <t>4.</t>
  </si>
  <si>
    <t>Nettó:</t>
  </si>
  <si>
    <t>5.</t>
  </si>
  <si>
    <t>tét2:</t>
  </si>
  <si>
    <t>oddsz2:</t>
  </si>
  <si>
    <t>tét3:</t>
  </si>
  <si>
    <t>oddsz3:</t>
  </si>
  <si>
    <t>Nyer.(nettó €):</t>
  </si>
  <si>
    <t>HUF</t>
  </si>
  <si>
    <t>árf.:</t>
  </si>
  <si>
    <t>Össz. tét (€):</t>
  </si>
  <si>
    <t>€</t>
  </si>
  <si>
    <t>Nyer.(nettó):</t>
  </si>
  <si>
    <t>Nyeremények</t>
  </si>
  <si>
    <t>tét1:</t>
  </si>
  <si>
    <t>ösz.:</t>
  </si>
  <si>
    <t>Árf.: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</si>
</sst>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-* #,##0.0\ _F_t_-;\-* #,##0.0\ _F_t_-;_-* &quot;-&quot;??\ _F_t_-;_-@_-"/>
    <numFmt numFmtId="172" formatCode="_-* #,##0\ _F_t_-;\-* #,##0\ _F_t_-;_-* &quot;-&quot;??\ _F_t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sz val="10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2" fontId="0" fillId="2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 applyProtection="1">
      <alignment/>
      <protection hidden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2" borderId="11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5" fillId="0" borderId="0" xfId="15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170" fontId="0" fillId="2" borderId="0" xfId="0" applyNumberFormat="1" applyFill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 applyProtection="1">
      <alignment/>
      <protection hidden="1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2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1.7109375" style="0" customWidth="1"/>
    <col min="2" max="2" width="4.421875" style="0" customWidth="1"/>
    <col min="4" max="4" width="11.421875" style="0" customWidth="1"/>
    <col min="6" max="6" width="15.421875" style="0" customWidth="1"/>
    <col min="7" max="7" width="4.421875" style="0" customWidth="1"/>
    <col min="8" max="8" width="11.57421875" style="0" customWidth="1"/>
    <col min="9" max="9" width="13.421875" style="0" customWidth="1"/>
    <col min="10" max="10" width="6.421875" style="0" customWidth="1"/>
    <col min="11" max="11" width="11.8515625" style="0" customWidth="1"/>
    <col min="13" max="13" width="9.00390625" style="0" customWidth="1"/>
    <col min="14" max="14" width="2.7109375" style="0" customWidth="1"/>
    <col min="15" max="15" width="9.00390625" style="0" customWidth="1"/>
    <col min="16" max="16" width="1.421875" style="0" customWidth="1"/>
  </cols>
  <sheetData>
    <row r="1" ht="12" customHeight="1" thickBot="1"/>
    <row r="2" spans="2:16" ht="12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2:16" ht="12" customHeight="1">
      <c r="B3" s="17"/>
      <c r="C3" s="8"/>
      <c r="D3" s="8"/>
      <c r="E3" s="8"/>
      <c r="F3" s="8"/>
      <c r="G3" s="8"/>
      <c r="H3" s="8"/>
      <c r="I3" s="54">
        <f>(1/(1/C6+1/C7)-1)*100</f>
        <v>5.529411764705872</v>
      </c>
      <c r="J3" s="56" t="s">
        <v>4</v>
      </c>
      <c r="K3" s="8"/>
      <c r="L3" s="8"/>
      <c r="M3" s="8"/>
      <c r="N3" s="8"/>
      <c r="O3" s="8"/>
      <c r="P3" s="18"/>
    </row>
    <row r="4" spans="2:16" ht="12" customHeight="1">
      <c r="B4" s="17"/>
      <c r="C4" s="8" t="s">
        <v>0</v>
      </c>
      <c r="D4" s="8" t="s">
        <v>14</v>
      </c>
      <c r="E4" s="9">
        <v>130</v>
      </c>
      <c r="F4" s="8" t="s">
        <v>11</v>
      </c>
      <c r="G4" s="8"/>
      <c r="H4" s="8" t="s">
        <v>3</v>
      </c>
      <c r="I4" s="55"/>
      <c r="J4" s="56"/>
      <c r="K4" s="8" t="s">
        <v>16</v>
      </c>
      <c r="L4" s="8" t="s">
        <v>17</v>
      </c>
      <c r="M4" s="8"/>
      <c r="N4" s="8"/>
      <c r="O4" s="8"/>
      <c r="P4" s="18"/>
    </row>
    <row r="5" spans="2:16" ht="12" customHeight="1">
      <c r="B5" s="17"/>
      <c r="C5" s="8"/>
      <c r="D5" s="10" t="s">
        <v>15</v>
      </c>
      <c r="E5" s="48"/>
      <c r="F5" s="8"/>
      <c r="G5" s="8"/>
      <c r="H5" s="8" t="s">
        <v>5</v>
      </c>
      <c r="I5" s="12">
        <f>(E4*I3/100)</f>
        <v>7.188235294117633</v>
      </c>
      <c r="J5" s="48" t="s">
        <v>26</v>
      </c>
      <c r="K5" s="8"/>
      <c r="L5" s="8"/>
      <c r="M5" s="8"/>
      <c r="N5" s="8"/>
      <c r="O5" s="8"/>
      <c r="P5" s="18"/>
    </row>
    <row r="6" spans="2:17" ht="12" customHeight="1">
      <c r="B6" s="17" t="s">
        <v>1</v>
      </c>
      <c r="C6" s="47">
        <v>2.3</v>
      </c>
      <c r="D6" s="12">
        <f>($E$4)*($I$3+100)*0.01/C6</f>
        <v>59.64705882352941</v>
      </c>
      <c r="E6" s="49">
        <f>(D6*E9)</f>
        <v>16104.705882352942</v>
      </c>
      <c r="F6" s="12">
        <f>(C6*D6)</f>
        <v>137.18823529411765</v>
      </c>
      <c r="G6" s="8"/>
      <c r="H6" s="8"/>
      <c r="I6" s="53">
        <f>(I5*E9)</f>
        <v>1940.823529411761</v>
      </c>
      <c r="J6" s="52">
        <f>(K6*E9)</f>
        <v>61020</v>
      </c>
      <c r="K6" s="7">
        <v>226</v>
      </c>
      <c r="L6" s="8">
        <f>(C6*K6)</f>
        <v>519.8</v>
      </c>
      <c r="M6" s="12">
        <f>((L6/$K$8)-1)*100</f>
        <v>5.436105476673414</v>
      </c>
      <c r="N6" s="12" t="s">
        <v>4</v>
      </c>
      <c r="O6" s="12">
        <f>(L6-K8)</f>
        <v>26.799999999999955</v>
      </c>
      <c r="P6" s="18"/>
      <c r="Q6" s="60">
        <f>(O6*E9)</f>
        <v>7235.999999999987</v>
      </c>
    </row>
    <row r="7" spans="2:17" ht="12" customHeight="1">
      <c r="B7" s="17" t="s">
        <v>2</v>
      </c>
      <c r="C7" s="47">
        <v>1.95</v>
      </c>
      <c r="D7" s="12">
        <f>($E$4)*($I$3+100)*0.01/C7</f>
        <v>70.3529411764706</v>
      </c>
      <c r="E7" s="49">
        <f>(D7*E9)</f>
        <v>18995.29411764706</v>
      </c>
      <c r="F7" s="12">
        <f>(C7*D7)</f>
        <v>137.18823529411765</v>
      </c>
      <c r="G7" s="8"/>
      <c r="J7" s="52">
        <f>(K7*E9)</f>
        <v>72090</v>
      </c>
      <c r="K7" s="6">
        <v>267</v>
      </c>
      <c r="L7" s="8">
        <f>(C7*K7)</f>
        <v>520.65</v>
      </c>
      <c r="M7" s="12">
        <f>((L7/$K$8)-1)*100</f>
        <v>5.608519269776879</v>
      </c>
      <c r="N7" s="12" t="s">
        <v>4</v>
      </c>
      <c r="O7" s="12">
        <f>(L7-K8)</f>
        <v>27.649999999999977</v>
      </c>
      <c r="P7" s="18"/>
      <c r="Q7" s="60">
        <f>(O7*E9)</f>
        <v>7465.499999999994</v>
      </c>
    </row>
    <row r="8" spans="2:16" ht="12" customHeight="1">
      <c r="B8" s="17"/>
      <c r="C8" s="23"/>
      <c r="D8" s="12"/>
      <c r="E8" s="13"/>
      <c r="F8" s="12"/>
      <c r="G8" s="8"/>
      <c r="H8" s="8"/>
      <c r="I8" s="12"/>
      <c r="J8" s="8"/>
      <c r="K8" s="7">
        <f>SUM(K6:K7)</f>
        <v>493</v>
      </c>
      <c r="L8" s="8"/>
      <c r="M8" s="12"/>
      <c r="N8" s="12"/>
      <c r="O8" s="12"/>
      <c r="P8" s="18"/>
    </row>
    <row r="9" spans="2:16" ht="13.5" thickBot="1">
      <c r="B9" s="19"/>
      <c r="C9" s="20"/>
      <c r="D9" s="50" t="s">
        <v>34</v>
      </c>
      <c r="E9" s="51">
        <v>270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ht="13.5" thickBot="1">
      <c r="E10" s="3"/>
    </row>
    <row r="11" spans="2:16" ht="12.7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2:16" ht="12.75">
      <c r="B12" s="17"/>
      <c r="C12" s="8"/>
      <c r="D12" s="8"/>
      <c r="E12" s="8"/>
      <c r="F12" s="8"/>
      <c r="G12" s="8"/>
      <c r="H12" s="8"/>
      <c r="I12" s="54">
        <f>(1/(1/C15+1/C16+1/C17)-1)*100</f>
        <v>10.509209100758387</v>
      </c>
      <c r="J12" s="56" t="s">
        <v>4</v>
      </c>
      <c r="K12" s="8"/>
      <c r="L12" s="8"/>
      <c r="M12" s="8"/>
      <c r="N12" s="8"/>
      <c r="O12" s="8"/>
      <c r="P12" s="18"/>
    </row>
    <row r="13" spans="2:16" ht="12.75">
      <c r="B13" s="17"/>
      <c r="C13" s="8" t="s">
        <v>0</v>
      </c>
      <c r="D13" s="8" t="s">
        <v>14</v>
      </c>
      <c r="E13" s="9">
        <v>100</v>
      </c>
      <c r="F13" s="8" t="s">
        <v>11</v>
      </c>
      <c r="G13" s="8"/>
      <c r="H13" s="8" t="s">
        <v>3</v>
      </c>
      <c r="I13" s="55"/>
      <c r="J13" s="56"/>
      <c r="K13" s="8" t="s">
        <v>16</v>
      </c>
      <c r="L13" s="8" t="s">
        <v>17</v>
      </c>
      <c r="M13" s="8"/>
      <c r="N13" s="8"/>
      <c r="O13" s="8"/>
      <c r="P13" s="18"/>
    </row>
    <row r="14" spans="2:16" ht="12.75">
      <c r="B14" s="17"/>
      <c r="C14" s="8"/>
      <c r="D14" s="10" t="s">
        <v>15</v>
      </c>
      <c r="E14" s="8"/>
      <c r="F14" s="8"/>
      <c r="G14" s="8"/>
      <c r="H14" s="8" t="s">
        <v>5</v>
      </c>
      <c r="I14" s="12">
        <f>(E13*I12/100)</f>
        <v>10.509209100758387</v>
      </c>
      <c r="J14" s="8"/>
      <c r="K14" s="8"/>
      <c r="L14" s="8"/>
      <c r="M14" s="8"/>
      <c r="N14" s="8"/>
      <c r="O14" s="8"/>
      <c r="P14" s="18"/>
    </row>
    <row r="15" spans="2:16" ht="12.75">
      <c r="B15" s="17" t="s">
        <v>1</v>
      </c>
      <c r="C15" s="11">
        <v>15</v>
      </c>
      <c r="D15" s="12">
        <f>($E$13)*($I$12+100)*0.01/C15</f>
        <v>7.367280606717226</v>
      </c>
      <c r="E15" s="13"/>
      <c r="F15" s="12">
        <f>(C15*D15)</f>
        <v>110.50920910075838</v>
      </c>
      <c r="G15" s="8"/>
      <c r="H15" s="8"/>
      <c r="I15" s="12"/>
      <c r="J15" s="8"/>
      <c r="K15" s="7">
        <v>6.65</v>
      </c>
      <c r="L15" s="8">
        <f>(C15*K15)</f>
        <v>99.75</v>
      </c>
      <c r="M15" s="12">
        <f>((L15/$K$18)-1)*100</f>
        <v>0.10035122930256435</v>
      </c>
      <c r="N15" s="12" t="s">
        <v>4</v>
      </c>
      <c r="O15" s="12">
        <f>(L15-$K$18)</f>
        <v>0.09999999999999432</v>
      </c>
      <c r="P15" s="18"/>
    </row>
    <row r="16" spans="2:16" ht="12.75">
      <c r="B16" s="17" t="s">
        <v>2</v>
      </c>
      <c r="C16" s="11">
        <v>4</v>
      </c>
      <c r="D16" s="12">
        <f>($E$13)*($I$12+100)*0.01/C16</f>
        <v>27.627302275189596</v>
      </c>
      <c r="E16" s="13"/>
      <c r="F16" s="12">
        <f>(C16*D16)</f>
        <v>110.50920910075838</v>
      </c>
      <c r="G16" s="8"/>
      <c r="J16" s="8"/>
      <c r="K16" s="7">
        <v>25</v>
      </c>
      <c r="L16" s="8">
        <f>(C16*K16)</f>
        <v>100</v>
      </c>
      <c r="M16" s="12">
        <f>((L16/$K$18)-1)*100</f>
        <v>0.351229302558953</v>
      </c>
      <c r="N16" s="12" t="s">
        <v>4</v>
      </c>
      <c r="O16" s="12">
        <f>(L16-$K$18)</f>
        <v>0.3499999999999943</v>
      </c>
      <c r="P16" s="18"/>
    </row>
    <row r="17" spans="2:16" ht="12.75">
      <c r="B17" s="17" t="s">
        <v>13</v>
      </c>
      <c r="C17" s="7">
        <v>1.7</v>
      </c>
      <c r="D17" s="12">
        <f>($E$13)*($I$12+100)*0.01/C17</f>
        <v>65.00541711809316</v>
      </c>
      <c r="E17" s="13"/>
      <c r="F17" s="12">
        <f>(C17*D17)</f>
        <v>110.50920910075837</v>
      </c>
      <c r="G17" s="8"/>
      <c r="H17" s="8"/>
      <c r="I17" s="8"/>
      <c r="J17" s="8"/>
      <c r="K17" s="6">
        <v>68</v>
      </c>
      <c r="L17" s="8">
        <f>(C17*K17)</f>
        <v>115.6</v>
      </c>
      <c r="M17" s="12">
        <f>((L17/$K$18)-1)*100</f>
        <v>16.00602107375815</v>
      </c>
      <c r="N17" s="12" t="s">
        <v>4</v>
      </c>
      <c r="O17" s="12">
        <f>(L17-$K$18)</f>
        <v>15.949999999999989</v>
      </c>
      <c r="P17" s="18"/>
    </row>
    <row r="18" spans="2:16" ht="12.75">
      <c r="B18" s="17"/>
      <c r="C18" s="8"/>
      <c r="D18" s="8"/>
      <c r="E18" s="8"/>
      <c r="F18" s="8"/>
      <c r="G18" s="8"/>
      <c r="H18" s="8"/>
      <c r="I18" s="8"/>
      <c r="J18" s="8"/>
      <c r="K18" s="8">
        <f>SUM(K15:K17)</f>
        <v>99.65</v>
      </c>
      <c r="L18" s="8"/>
      <c r="M18" s="8"/>
      <c r="N18" s="8"/>
      <c r="O18" s="8"/>
      <c r="P18" s="18"/>
    </row>
    <row r="19" spans="2:16" ht="13.5" thickBo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2:16" ht="13.5" thickBo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2:16" ht="12.7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</row>
    <row r="22" spans="2:16" ht="12.75">
      <c r="B22" s="17"/>
      <c r="C22" s="8"/>
      <c r="D22" s="8"/>
      <c r="E22" s="8"/>
      <c r="F22" s="8"/>
      <c r="G22" s="8"/>
      <c r="H22" s="8"/>
      <c r="I22" s="54">
        <f>(1/(1/C25+1/C26+1/C27+1/C28)-1)*100</f>
        <v>5.442941255786771</v>
      </c>
      <c r="J22" s="56" t="s">
        <v>4</v>
      </c>
      <c r="K22" s="8"/>
      <c r="L22" s="8"/>
      <c r="M22" s="8"/>
      <c r="N22" s="8"/>
      <c r="O22" s="8"/>
      <c r="P22" s="18"/>
    </row>
    <row r="23" spans="2:16" ht="12.75">
      <c r="B23" s="17"/>
      <c r="C23" s="8" t="s">
        <v>0</v>
      </c>
      <c r="D23" s="8" t="s">
        <v>14</v>
      </c>
      <c r="E23" s="9">
        <v>100</v>
      </c>
      <c r="F23" s="8" t="s">
        <v>11</v>
      </c>
      <c r="G23" s="8"/>
      <c r="H23" s="8" t="s">
        <v>3</v>
      </c>
      <c r="I23" s="55"/>
      <c r="J23" s="56"/>
      <c r="K23" s="8" t="s">
        <v>16</v>
      </c>
      <c r="L23" s="8" t="s">
        <v>17</v>
      </c>
      <c r="M23" s="8"/>
      <c r="N23" s="8"/>
      <c r="O23" s="8" t="s">
        <v>19</v>
      </c>
      <c r="P23" s="18"/>
    </row>
    <row r="24" spans="2:16" ht="12.75">
      <c r="B24" s="17"/>
      <c r="C24" s="8"/>
      <c r="D24" s="10" t="s">
        <v>15</v>
      </c>
      <c r="E24" s="8"/>
      <c r="F24" s="8"/>
      <c r="G24" s="8"/>
      <c r="H24" s="8" t="s">
        <v>5</v>
      </c>
      <c r="I24" s="12">
        <f>(E23*I22/100)</f>
        <v>5.442941255786771</v>
      </c>
      <c r="J24" s="8"/>
      <c r="K24" s="8"/>
      <c r="L24" s="8"/>
      <c r="M24" s="8"/>
      <c r="N24" s="8"/>
      <c r="O24" s="8"/>
      <c r="P24" s="18"/>
    </row>
    <row r="25" spans="2:16" ht="12.75">
      <c r="B25" s="17" t="s">
        <v>1</v>
      </c>
      <c r="C25" s="11">
        <v>15</v>
      </c>
      <c r="D25" s="12">
        <f>($E$23)*($I$23+100)*0.01/C25</f>
        <v>6.666666666666667</v>
      </c>
      <c r="E25" s="13"/>
      <c r="F25" s="12">
        <f>(C25*D25)</f>
        <v>100</v>
      </c>
      <c r="G25" s="8"/>
      <c r="H25" s="8"/>
      <c r="I25" s="12"/>
      <c r="J25" s="8"/>
      <c r="K25" s="7">
        <v>6.5</v>
      </c>
      <c r="L25" s="8">
        <f>(C25*K25)</f>
        <v>97.5</v>
      </c>
      <c r="M25" s="12">
        <f>((L25/$K$29)-1)*100</f>
        <v>1.0048689526572119</v>
      </c>
      <c r="N25" s="12" t="s">
        <v>4</v>
      </c>
      <c r="O25" s="12">
        <f>(L25-$K$29)</f>
        <v>0.9699999999999989</v>
      </c>
      <c r="P25" s="18"/>
    </row>
    <row r="26" spans="2:16" ht="12.75">
      <c r="B26" s="17" t="s">
        <v>2</v>
      </c>
      <c r="C26" s="11">
        <v>23</v>
      </c>
      <c r="D26" s="12">
        <f>($E$23)*($I$23+100)*0.01/C26</f>
        <v>4.3478260869565215</v>
      </c>
      <c r="E26" s="13"/>
      <c r="F26" s="12">
        <f>(C26*D26)</f>
        <v>100</v>
      </c>
      <c r="G26" s="8"/>
      <c r="J26" s="8"/>
      <c r="K26" s="7">
        <v>4.23</v>
      </c>
      <c r="L26" s="8">
        <f>(C26*K26)</f>
        <v>97.29</v>
      </c>
      <c r="M26" s="12">
        <f>((L26/$K$29)-1)*100</f>
        <v>0.7873200041437878</v>
      </c>
      <c r="N26" s="12" t="s">
        <v>4</v>
      </c>
      <c r="O26" s="12">
        <f>(L26-$K$29)</f>
        <v>0.7600000000000051</v>
      </c>
      <c r="P26" s="18"/>
    </row>
    <row r="27" spans="2:16" ht="12.75">
      <c r="B27" s="17" t="s">
        <v>13</v>
      </c>
      <c r="C27" s="7">
        <v>4</v>
      </c>
      <c r="D27" s="12">
        <f>($E$23)*($I$23+100)*0.01/C27</f>
        <v>25</v>
      </c>
      <c r="E27" s="13"/>
      <c r="F27" s="12">
        <f>(C27*D27)</f>
        <v>100</v>
      </c>
      <c r="G27" s="8"/>
      <c r="H27" s="8"/>
      <c r="I27" s="8"/>
      <c r="J27" s="8"/>
      <c r="K27" s="7">
        <v>24.3</v>
      </c>
      <c r="L27" s="8">
        <f>(C27*K27)</f>
        <v>97.2</v>
      </c>
      <c r="M27" s="12">
        <f>((L27/$K$29)-1)*100</f>
        <v>0.6940847404951933</v>
      </c>
      <c r="N27" s="12" t="s">
        <v>4</v>
      </c>
      <c r="O27" s="12">
        <f>(L27-$K$29)</f>
        <v>0.6700000000000017</v>
      </c>
      <c r="P27" s="18"/>
    </row>
    <row r="28" spans="2:16" ht="12.75">
      <c r="B28" s="17" t="s">
        <v>18</v>
      </c>
      <c r="C28" s="7">
        <v>1.7</v>
      </c>
      <c r="D28" s="12">
        <f>($E$23)*($I$23+100)*0.01/C28</f>
        <v>58.82352941176471</v>
      </c>
      <c r="E28" s="8"/>
      <c r="F28" s="12">
        <f>(C28*D28)</f>
        <v>100</v>
      </c>
      <c r="G28" s="8"/>
      <c r="H28" s="8"/>
      <c r="I28" s="8"/>
      <c r="J28" s="8"/>
      <c r="K28" s="6">
        <v>61.5</v>
      </c>
      <c r="L28" s="8">
        <f>(C28*K28)</f>
        <v>104.55</v>
      </c>
      <c r="M28" s="12">
        <f>((L28/$K$29)-1)*100</f>
        <v>8.308297938464726</v>
      </c>
      <c r="N28" s="12" t="s">
        <v>4</v>
      </c>
      <c r="O28" s="12">
        <f>(L28-$K$29)</f>
        <v>8.019999999999996</v>
      </c>
      <c r="P28" s="18"/>
    </row>
    <row r="29" spans="2:16" ht="12.75">
      <c r="B29" s="17"/>
      <c r="C29" s="8"/>
      <c r="D29" s="8"/>
      <c r="E29" s="8"/>
      <c r="F29" s="8"/>
      <c r="G29" s="8"/>
      <c r="H29" s="8"/>
      <c r="I29" s="8"/>
      <c r="J29" s="8"/>
      <c r="K29" s="8">
        <f>SUM(K25:K28)</f>
        <v>96.53</v>
      </c>
      <c r="L29" s="8"/>
      <c r="M29" s="8"/>
      <c r="N29" s="8"/>
      <c r="O29" s="8"/>
      <c r="P29" s="18"/>
    </row>
    <row r="30" spans="2:16" ht="13.5" thickBot="1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ht="13.5" thickBot="1"/>
    <row r="32" spans="2:16" ht="12.7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</row>
    <row r="33" spans="2:16" ht="12.75">
      <c r="B33" s="17"/>
      <c r="C33" s="8"/>
      <c r="D33" s="8"/>
      <c r="E33" s="8"/>
      <c r="F33" s="8"/>
      <c r="G33" s="8"/>
      <c r="H33" s="8"/>
      <c r="I33" s="54">
        <f>(1/(1/C36+1/C37+1/C38+1/C39+1/C40)-1)*100</f>
        <v>-9.602011046074255</v>
      </c>
      <c r="J33" s="56" t="s">
        <v>4</v>
      </c>
      <c r="K33" s="8"/>
      <c r="L33" s="8"/>
      <c r="M33" s="8"/>
      <c r="N33" s="8"/>
      <c r="O33" s="8"/>
      <c r="P33" s="18"/>
    </row>
    <row r="34" spans="2:16" ht="12.75">
      <c r="B34" s="17"/>
      <c r="C34" s="8" t="s">
        <v>0</v>
      </c>
      <c r="D34" s="8" t="s">
        <v>14</v>
      </c>
      <c r="E34" s="9">
        <v>200</v>
      </c>
      <c r="F34" s="8" t="s">
        <v>11</v>
      </c>
      <c r="G34" s="8"/>
      <c r="H34" s="8" t="s">
        <v>3</v>
      </c>
      <c r="I34" s="55"/>
      <c r="J34" s="56"/>
      <c r="K34" s="8" t="s">
        <v>16</v>
      </c>
      <c r="L34" s="8" t="s">
        <v>17</v>
      </c>
      <c r="M34" s="8"/>
      <c r="N34" s="8"/>
      <c r="O34" s="8" t="s">
        <v>19</v>
      </c>
      <c r="P34" s="18"/>
    </row>
    <row r="35" spans="2:16" ht="12.75">
      <c r="B35" s="17"/>
      <c r="C35" s="8"/>
      <c r="D35" s="10" t="s">
        <v>15</v>
      </c>
      <c r="E35" s="8"/>
      <c r="F35" s="8"/>
      <c r="G35" s="8"/>
      <c r="H35" s="8" t="s">
        <v>5</v>
      </c>
      <c r="I35" s="12">
        <f>(E34*I33/100)</f>
        <v>-19.20402209214851</v>
      </c>
      <c r="J35" s="8"/>
      <c r="K35" s="8"/>
      <c r="L35" s="8"/>
      <c r="M35" s="8"/>
      <c r="N35" s="8"/>
      <c r="O35" s="8"/>
      <c r="P35" s="18"/>
    </row>
    <row r="36" spans="2:16" ht="12.75">
      <c r="B36" s="17" t="s">
        <v>1</v>
      </c>
      <c r="C36" s="11">
        <v>2.8</v>
      </c>
      <c r="D36" s="12">
        <f>($E$34)*($I$34+100)*0.01/C36</f>
        <v>71.42857142857143</v>
      </c>
      <c r="E36" s="13"/>
      <c r="F36" s="12">
        <f>(C36*D36)</f>
        <v>200</v>
      </c>
      <c r="G36" s="8"/>
      <c r="H36" s="8"/>
      <c r="I36" s="12"/>
      <c r="J36" s="8"/>
      <c r="K36" s="7">
        <v>56.34</v>
      </c>
      <c r="L36" s="8">
        <f>(C36*K36)</f>
        <v>157.752</v>
      </c>
      <c r="M36" s="12">
        <f>((L36/$K$29)-1)*100</f>
        <v>63.42277012327775</v>
      </c>
      <c r="N36" s="12" t="s">
        <v>4</v>
      </c>
      <c r="O36" s="12">
        <f>(L36-$K$41)</f>
        <v>-35.09800000000001</v>
      </c>
      <c r="P36" s="18"/>
    </row>
    <row r="37" spans="2:16" ht="12.75">
      <c r="B37" s="17" t="s">
        <v>2</v>
      </c>
      <c r="C37" s="11">
        <v>4.25</v>
      </c>
      <c r="D37" s="12">
        <f>($E$34)*($I$34+100)*0.01/C37</f>
        <v>47.05882352941177</v>
      </c>
      <c r="E37" s="13"/>
      <c r="F37" s="12">
        <f>(C37*D37)</f>
        <v>200</v>
      </c>
      <c r="G37" s="8"/>
      <c r="J37" s="8"/>
      <c r="K37" s="7">
        <v>38.46</v>
      </c>
      <c r="L37" s="8">
        <f>(C37*K37)</f>
        <v>163.455</v>
      </c>
      <c r="M37" s="12">
        <f>((L37/$K$29)-1)*100</f>
        <v>69.33077799647779</v>
      </c>
      <c r="N37" s="12" t="s">
        <v>4</v>
      </c>
      <c r="O37" s="12">
        <f>(L37-$K$41)</f>
        <v>-29.39500000000001</v>
      </c>
      <c r="P37" s="18"/>
    </row>
    <row r="38" spans="2:16" ht="12.75">
      <c r="B38" s="17" t="s">
        <v>13</v>
      </c>
      <c r="C38" s="11">
        <v>5.75</v>
      </c>
      <c r="D38" s="12">
        <f>($E$34)*($I$34+100)*0.01/C38</f>
        <v>34.78260869565217</v>
      </c>
      <c r="E38" s="13"/>
      <c r="F38" s="12">
        <f>(C38*D38)</f>
        <v>200</v>
      </c>
      <c r="G38" s="8"/>
      <c r="H38" s="8"/>
      <c r="I38" s="12"/>
      <c r="J38" s="8"/>
      <c r="K38" s="7">
        <v>38.46</v>
      </c>
      <c r="L38" s="8">
        <f>(C38*K38)</f>
        <v>221.145</v>
      </c>
      <c r="M38" s="12">
        <f>((L38/$K$29)-1)*100</f>
        <v>129.09458199523468</v>
      </c>
      <c r="N38" s="12" t="s">
        <v>4</v>
      </c>
      <c r="O38" s="12">
        <f>(L38-$K$41)</f>
        <v>28.294999999999987</v>
      </c>
      <c r="P38" s="18"/>
    </row>
    <row r="39" spans="2:16" ht="12.75">
      <c r="B39" s="17" t="s">
        <v>18</v>
      </c>
      <c r="C39" s="7">
        <v>8.5</v>
      </c>
      <c r="D39" s="12">
        <f>($E$34)*($I$34+100)*0.01/C39</f>
        <v>23.529411764705884</v>
      </c>
      <c r="E39" s="13"/>
      <c r="F39" s="12">
        <f>(C39*D39)</f>
        <v>200</v>
      </c>
      <c r="G39" s="8"/>
      <c r="H39" s="8"/>
      <c r="I39" s="8"/>
      <c r="J39" s="8"/>
      <c r="K39" s="7">
        <v>27.59</v>
      </c>
      <c r="L39" s="8">
        <f>(C39*K39)</f>
        <v>234.515</v>
      </c>
      <c r="M39" s="12">
        <f>((L39/$K$29)-1)*100</f>
        <v>142.9451983839221</v>
      </c>
      <c r="N39" s="12" t="s">
        <v>4</v>
      </c>
      <c r="O39" s="12">
        <f>(L39-$K$41)</f>
        <v>41.664999999999964</v>
      </c>
      <c r="P39" s="18"/>
    </row>
    <row r="40" spans="2:16" ht="12.75">
      <c r="B40" s="22" t="s">
        <v>20</v>
      </c>
      <c r="C40" s="7">
        <v>4.5</v>
      </c>
      <c r="D40" s="12">
        <f>($E$34)*($I$34+100)*0.01/C40</f>
        <v>44.44444444444444</v>
      </c>
      <c r="E40" s="8"/>
      <c r="F40" s="12">
        <f>(C40*D40)</f>
        <v>200</v>
      </c>
      <c r="G40" s="8"/>
      <c r="H40" s="8"/>
      <c r="I40" s="8"/>
      <c r="J40" s="8"/>
      <c r="K40" s="6">
        <v>32</v>
      </c>
      <c r="L40" s="8">
        <f>(C40*K40)</f>
        <v>144</v>
      </c>
      <c r="M40" s="12">
        <f>((L40/$K$29)-1)*100</f>
        <v>49.17642183777065</v>
      </c>
      <c r="N40" s="12" t="s">
        <v>4</v>
      </c>
      <c r="O40" s="12">
        <f>(L40-$K$41)</f>
        <v>-48.85000000000002</v>
      </c>
      <c r="P40" s="18"/>
    </row>
    <row r="41" spans="2:16" ht="12.75">
      <c r="B41" s="17"/>
      <c r="C41" s="8"/>
      <c r="D41" s="8"/>
      <c r="E41" s="8"/>
      <c r="F41" s="8"/>
      <c r="G41" s="8"/>
      <c r="H41" s="8"/>
      <c r="I41" s="8"/>
      <c r="J41" s="8"/>
      <c r="K41" s="8">
        <f>SUM(K36:K40)</f>
        <v>192.85000000000002</v>
      </c>
      <c r="L41" s="8"/>
      <c r="M41" s="8"/>
      <c r="N41" s="8"/>
      <c r="O41" s="8"/>
      <c r="P41" s="18"/>
    </row>
    <row r="42" spans="2:16" ht="13.5" thickBo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</row>
  </sheetData>
  <sheetProtection selectLockedCells="1" selectUnlockedCells="1"/>
  <protectedRanges>
    <protectedRange password="CC94" sqref="E36:E39 E15:E17 E25:E27 E6:E8" name="Tartom?ny2"/>
    <protectedRange password="CEA4" sqref="E36:E39 E15:E17 E25:E27 E6:E8" name="Tartom?ny1"/>
  </protectedRanges>
  <mergeCells count="8">
    <mergeCell ref="I33:I34"/>
    <mergeCell ref="J33:J34"/>
    <mergeCell ref="I3:I4"/>
    <mergeCell ref="J3:J4"/>
    <mergeCell ref="I22:I23"/>
    <mergeCell ref="J22:J23"/>
    <mergeCell ref="I12:I13"/>
    <mergeCell ref="J12:J1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2"/>
  <sheetViews>
    <sheetView workbookViewId="0" topLeftCell="A1">
      <selection activeCell="C7" sqref="C7"/>
    </sheetView>
  </sheetViews>
  <sheetFormatPr defaultColWidth="9.140625" defaultRowHeight="12.75"/>
  <cols>
    <col min="1" max="1" width="1.7109375" style="0" customWidth="1"/>
    <col min="2" max="2" width="4.421875" style="0" customWidth="1"/>
    <col min="4" max="4" width="11.421875" style="0" customWidth="1"/>
    <col min="6" max="6" width="15.421875" style="0" customWidth="1"/>
    <col min="7" max="7" width="4.421875" style="0" customWidth="1"/>
    <col min="8" max="8" width="11.57421875" style="0" customWidth="1"/>
    <col min="9" max="9" width="13.421875" style="0" customWidth="1"/>
    <col min="10" max="10" width="6.421875" style="0" customWidth="1"/>
    <col min="11" max="11" width="11.8515625" style="0" customWidth="1"/>
    <col min="13" max="13" width="9.00390625" style="0" customWidth="1"/>
    <col min="14" max="14" width="2.7109375" style="0" customWidth="1"/>
    <col min="15" max="15" width="9.00390625" style="0" customWidth="1"/>
    <col min="16" max="16" width="3.28125" style="0" customWidth="1"/>
  </cols>
  <sheetData>
    <row r="2" spans="4:13" ht="12" customHeight="1">
      <c r="D2" t="s">
        <v>7</v>
      </c>
      <c r="E2" t="s">
        <v>8</v>
      </c>
      <c r="I2" s="57">
        <f>(1/(1/C5+1/C6)-1)*100</f>
        <v>-3.313106796116505</v>
      </c>
      <c r="J2" s="59" t="s">
        <v>4</v>
      </c>
      <c r="M2" t="s">
        <v>12</v>
      </c>
    </row>
    <row r="3" spans="3:10" ht="12" customHeight="1">
      <c r="C3" t="s">
        <v>0</v>
      </c>
      <c r="D3" t="s">
        <v>10</v>
      </c>
      <c r="E3" t="s">
        <v>9</v>
      </c>
      <c r="F3" t="s">
        <v>11</v>
      </c>
      <c r="H3" t="s">
        <v>3</v>
      </c>
      <c r="I3" s="58"/>
      <c r="J3" s="59"/>
    </row>
    <row r="4" ht="12" customHeight="1"/>
    <row r="5" spans="2:9" ht="12" customHeight="1">
      <c r="B5" t="s">
        <v>1</v>
      </c>
      <c r="C5" s="5">
        <v>1.55</v>
      </c>
      <c r="D5" s="5"/>
      <c r="E5" s="2">
        <f>(D6/(1/C6)*1/C5)</f>
        <v>165.80645161290323</v>
      </c>
      <c r="F5" s="1">
        <f>(C5*D5+C5*E5)</f>
        <v>257</v>
      </c>
      <c r="H5" t="s">
        <v>6</v>
      </c>
      <c r="I5" s="1">
        <f>SUM(D5:E6)</f>
        <v>265.80645161290323</v>
      </c>
    </row>
    <row r="6" spans="2:12" ht="12" customHeight="1">
      <c r="B6" t="s">
        <v>2</v>
      </c>
      <c r="C6" s="5">
        <v>2.57</v>
      </c>
      <c r="D6" s="5">
        <v>100</v>
      </c>
      <c r="E6" s="2">
        <f>(D5/(1/C5)*1/C6)</f>
        <v>0</v>
      </c>
      <c r="F6" s="1">
        <f>(C6*D6+C6*E6)</f>
        <v>257</v>
      </c>
      <c r="H6" t="s">
        <v>5</v>
      </c>
      <c r="I6" s="1">
        <f>(F5-I5)</f>
        <v>-8.806451612903231</v>
      </c>
      <c r="L6" s="4"/>
    </row>
    <row r="7" ht="12" customHeight="1"/>
    <row r="8" spans="4:6" ht="12.75">
      <c r="D8" s="1"/>
      <c r="E8" s="1"/>
      <c r="F8" s="1"/>
    </row>
    <row r="9" ht="12.75">
      <c r="E9" s="3"/>
    </row>
    <row r="10" ht="13.5" thickBot="1">
      <c r="E10" s="3"/>
    </row>
    <row r="11" spans="2:16" ht="12.7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2:16" ht="12.75">
      <c r="B12" s="17"/>
      <c r="C12" s="8"/>
      <c r="D12" s="8"/>
      <c r="E12" s="8"/>
      <c r="F12" s="8"/>
      <c r="G12" s="8"/>
      <c r="H12" s="8"/>
      <c r="I12" s="54">
        <f>(1/(1/C15+1/C16+1/C17)-1)*100</f>
        <v>-0.18368846436443986</v>
      </c>
      <c r="J12" s="56" t="s">
        <v>4</v>
      </c>
      <c r="K12" s="8"/>
      <c r="L12" s="8"/>
      <c r="M12" s="8"/>
      <c r="N12" s="8"/>
      <c r="O12" s="8"/>
      <c r="P12" s="18"/>
    </row>
    <row r="13" spans="2:16" ht="12.75">
      <c r="B13" s="17"/>
      <c r="C13" s="8" t="s">
        <v>0</v>
      </c>
      <c r="D13" s="8" t="s">
        <v>14</v>
      </c>
      <c r="E13" s="9">
        <v>100</v>
      </c>
      <c r="F13" s="8" t="s">
        <v>11</v>
      </c>
      <c r="G13" s="8"/>
      <c r="H13" s="8" t="s">
        <v>3</v>
      </c>
      <c r="I13" s="55"/>
      <c r="J13" s="56"/>
      <c r="K13" s="8" t="s">
        <v>16</v>
      </c>
      <c r="L13" s="8" t="s">
        <v>17</v>
      </c>
      <c r="M13" s="8"/>
      <c r="N13" s="8"/>
      <c r="O13" s="8"/>
      <c r="P13" s="18"/>
    </row>
    <row r="14" spans="2:16" ht="12.75">
      <c r="B14" s="17"/>
      <c r="C14" s="8"/>
      <c r="D14" s="10" t="s">
        <v>15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8"/>
    </row>
    <row r="15" spans="2:16" ht="12.75">
      <c r="B15" s="17" t="s">
        <v>1</v>
      </c>
      <c r="C15" s="11">
        <v>2.6</v>
      </c>
      <c r="D15" s="12">
        <f>($E$13)*($I$12+100)*0.01/C15</f>
        <v>38.39088905216752</v>
      </c>
      <c r="E15" s="13"/>
      <c r="F15" s="12">
        <f>(C15*D15)</f>
        <v>99.81631153563556</v>
      </c>
      <c r="G15" s="8"/>
      <c r="H15" s="8" t="s">
        <v>6</v>
      </c>
      <c r="I15" s="12">
        <f>SUM(D15:D17)</f>
        <v>100</v>
      </c>
      <c r="J15" s="8"/>
      <c r="K15" s="7">
        <v>240</v>
      </c>
      <c r="L15" s="8">
        <f>(C15*K15)</f>
        <v>624</v>
      </c>
      <c r="M15" s="12">
        <f>((L15/$K$18)-1)*100</f>
        <v>25.806451612903224</v>
      </c>
      <c r="N15" s="12" t="s">
        <v>4</v>
      </c>
      <c r="O15" s="12">
        <f>(L15-$K$18)</f>
        <v>128</v>
      </c>
      <c r="P15" s="18"/>
    </row>
    <row r="16" spans="2:16" ht="12.75">
      <c r="B16" s="17" t="s">
        <v>2</v>
      </c>
      <c r="C16" s="11">
        <v>11</v>
      </c>
      <c r="D16" s="12">
        <f>($E$13)*($I$12+100)*0.01/C16</f>
        <v>9.074210139603233</v>
      </c>
      <c r="E16" s="13"/>
      <c r="F16" s="12">
        <f>(C16*D16)</f>
        <v>99.81631153563556</v>
      </c>
      <c r="G16" s="8"/>
      <c r="H16" s="8" t="s">
        <v>5</v>
      </c>
      <c r="I16" s="12">
        <f>(F15-I15)</f>
        <v>-0.18368846436443675</v>
      </c>
      <c r="J16" s="8"/>
      <c r="K16" s="7">
        <v>36</v>
      </c>
      <c r="L16" s="8">
        <f>(C16*K16)</f>
        <v>396</v>
      </c>
      <c r="M16" s="12">
        <f>((L16/$K$18)-1)*100</f>
        <v>-20.161290322580648</v>
      </c>
      <c r="N16" s="12" t="s">
        <v>4</v>
      </c>
      <c r="O16" s="12">
        <f>(L16-$K$18)</f>
        <v>-100</v>
      </c>
      <c r="P16" s="18"/>
    </row>
    <row r="17" spans="2:16" ht="12.75">
      <c r="B17" s="17" t="s">
        <v>13</v>
      </c>
      <c r="C17" s="7">
        <v>1.9</v>
      </c>
      <c r="D17" s="12">
        <f>($E$13)*($I$12+100)*0.01/C17</f>
        <v>52.534900808229246</v>
      </c>
      <c r="E17" s="13"/>
      <c r="F17" s="12">
        <f>(C17*D17)</f>
        <v>99.81631153563556</v>
      </c>
      <c r="G17" s="8"/>
      <c r="H17" s="8"/>
      <c r="I17" s="8"/>
      <c r="J17" s="8"/>
      <c r="K17" s="6">
        <v>220</v>
      </c>
      <c r="L17" s="8">
        <f>(C17*K17)</f>
        <v>418</v>
      </c>
      <c r="M17" s="12">
        <f>((L17/$K$18)-1)*100</f>
        <v>-15.7258064516129</v>
      </c>
      <c r="N17" s="12" t="s">
        <v>4</v>
      </c>
      <c r="O17" s="12">
        <f>(L17-$K$18)</f>
        <v>-78</v>
      </c>
      <c r="P17" s="18"/>
    </row>
    <row r="18" spans="2:16" ht="12.75">
      <c r="B18" s="17"/>
      <c r="C18" s="8"/>
      <c r="D18" s="8"/>
      <c r="E18" s="8"/>
      <c r="F18" s="8"/>
      <c r="G18" s="8"/>
      <c r="H18" s="8"/>
      <c r="I18" s="8"/>
      <c r="J18" s="8"/>
      <c r="K18" s="8">
        <f>SUM(K15:K17)</f>
        <v>496</v>
      </c>
      <c r="L18" s="8"/>
      <c r="M18" s="8"/>
      <c r="N18" s="8"/>
      <c r="O18" s="8"/>
      <c r="P18" s="18"/>
    </row>
    <row r="19" spans="2:16" ht="13.5" thickBo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2:16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2:16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2:16" ht="13.5" thickBo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2:16" ht="12.7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</row>
    <row r="24" spans="2:16" ht="12.75">
      <c r="B24" s="17"/>
      <c r="C24" s="8"/>
      <c r="D24" s="8"/>
      <c r="E24" s="8"/>
      <c r="F24" s="8"/>
      <c r="G24" s="8"/>
      <c r="H24" s="8"/>
      <c r="I24" s="54">
        <f>(1/(1/C27+1/C28+1/C29+1/C30)-1)*100</f>
        <v>-8.79601689800843</v>
      </c>
      <c r="J24" s="56" t="s">
        <v>4</v>
      </c>
      <c r="K24" s="8"/>
      <c r="L24" s="8"/>
      <c r="M24" s="8"/>
      <c r="N24" s="8"/>
      <c r="O24" s="8"/>
      <c r="P24" s="18"/>
    </row>
    <row r="25" spans="2:16" ht="12.75">
      <c r="B25" s="17"/>
      <c r="C25" s="8" t="s">
        <v>0</v>
      </c>
      <c r="D25" s="8" t="s">
        <v>14</v>
      </c>
      <c r="E25" s="9">
        <v>100</v>
      </c>
      <c r="F25" s="8" t="s">
        <v>11</v>
      </c>
      <c r="G25" s="8"/>
      <c r="H25" s="8" t="s">
        <v>3</v>
      </c>
      <c r="I25" s="55"/>
      <c r="J25" s="56"/>
      <c r="K25" s="8" t="s">
        <v>16</v>
      </c>
      <c r="L25" s="8" t="s">
        <v>17</v>
      </c>
      <c r="M25" s="8"/>
      <c r="N25" s="8"/>
      <c r="O25" s="8" t="s">
        <v>19</v>
      </c>
      <c r="P25" s="18"/>
    </row>
    <row r="26" spans="2:16" ht="12.75">
      <c r="B26" s="17"/>
      <c r="C26" s="8"/>
      <c r="D26" s="10" t="s">
        <v>15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8"/>
    </row>
    <row r="27" spans="2:16" ht="12.75">
      <c r="B27" s="17" t="s">
        <v>1</v>
      </c>
      <c r="C27" s="11">
        <v>2.6</v>
      </c>
      <c r="D27" s="12">
        <f>($E$25)*($I$25+100)*0.01/C27</f>
        <v>38.46153846153846</v>
      </c>
      <c r="E27" s="13"/>
      <c r="F27" s="12">
        <f>(C27*D27)</f>
        <v>100</v>
      </c>
      <c r="G27" s="8"/>
      <c r="H27" s="8" t="s">
        <v>6</v>
      </c>
      <c r="I27" s="12">
        <f>SUM(D27:D30)</f>
        <v>109.6443341604632</v>
      </c>
      <c r="J27" s="8"/>
      <c r="K27" s="7">
        <v>56.34</v>
      </c>
      <c r="L27" s="8">
        <f>(C27*K27)</f>
        <v>146.484</v>
      </c>
      <c r="M27" s="12">
        <f>((L27/$K$31)-1)*100</f>
        <v>-0.6146957052717283</v>
      </c>
      <c r="N27" s="12" t="s">
        <v>4</v>
      </c>
      <c r="O27" s="12">
        <f>(L27-$K$31)</f>
        <v>-0.9060000000000059</v>
      </c>
      <c r="P27" s="18"/>
    </row>
    <row r="28" spans="2:16" ht="12.75">
      <c r="B28" s="17" t="s">
        <v>2</v>
      </c>
      <c r="C28" s="11">
        <v>3.1</v>
      </c>
      <c r="D28" s="12">
        <f>($E$25)*($I$25+100)*0.01/C28</f>
        <v>32.25806451612903</v>
      </c>
      <c r="E28" s="13"/>
      <c r="F28" s="12">
        <f>(C28*D28)</f>
        <v>100</v>
      </c>
      <c r="G28" s="8"/>
      <c r="H28" s="8" t="s">
        <v>5</v>
      </c>
      <c r="I28" s="12">
        <f>(F27-I27)</f>
        <v>-9.644334160463202</v>
      </c>
      <c r="J28" s="8"/>
      <c r="K28" s="7">
        <v>38.46</v>
      </c>
      <c r="L28" s="8">
        <f>(C28*K28)</f>
        <v>119.226</v>
      </c>
      <c r="M28" s="12">
        <f>((L28/$K$31)-1)*100</f>
        <v>-19.108487685731745</v>
      </c>
      <c r="N28" s="12" t="s">
        <v>4</v>
      </c>
      <c r="O28" s="12">
        <f>(L28-$K$31)</f>
        <v>-28.164000000000016</v>
      </c>
      <c r="P28" s="18"/>
    </row>
    <row r="29" spans="2:16" ht="12.75">
      <c r="B29" s="17" t="s">
        <v>13</v>
      </c>
      <c r="C29" s="7">
        <v>3.1</v>
      </c>
      <c r="D29" s="12">
        <f>($E$25)*($I$25+100)*0.01/C29</f>
        <v>32.25806451612903</v>
      </c>
      <c r="E29" s="13"/>
      <c r="F29" s="12">
        <f>(C29*D29)</f>
        <v>100</v>
      </c>
      <c r="G29" s="8"/>
      <c r="H29" s="8"/>
      <c r="I29" s="8"/>
      <c r="J29" s="8"/>
      <c r="K29" s="7">
        <v>27.59</v>
      </c>
      <c r="L29" s="8">
        <f>(C29*K29)</f>
        <v>85.529</v>
      </c>
      <c r="M29" s="12">
        <f>((L29/$K$31)-1)*100</f>
        <v>-41.97096139493861</v>
      </c>
      <c r="N29" s="12" t="s">
        <v>4</v>
      </c>
      <c r="O29" s="12">
        <f>(L29-$K$31)</f>
        <v>-61.86100000000002</v>
      </c>
      <c r="P29" s="18"/>
    </row>
    <row r="30" spans="2:16" ht="12.75">
      <c r="B30" s="17" t="s">
        <v>18</v>
      </c>
      <c r="C30" s="7">
        <v>15</v>
      </c>
      <c r="D30" s="12">
        <f>($E$25)*($I$25+100)*0.01/C30</f>
        <v>6.666666666666667</v>
      </c>
      <c r="E30" s="8"/>
      <c r="F30" s="12">
        <f>(C30*D30)</f>
        <v>100</v>
      </c>
      <c r="G30" s="8"/>
      <c r="H30" s="8"/>
      <c r="I30" s="8"/>
      <c r="J30" s="8"/>
      <c r="K30" s="6">
        <v>25</v>
      </c>
      <c r="L30" s="8">
        <f>(C30*K30)</f>
        <v>375</v>
      </c>
      <c r="M30" s="12">
        <f>((L30/$K$31)-1)*100</f>
        <v>154.427030327702</v>
      </c>
      <c r="N30" s="12" t="s">
        <v>4</v>
      </c>
      <c r="O30" s="12">
        <f>(L30-$K$31)</f>
        <v>227.60999999999999</v>
      </c>
      <c r="P30" s="18"/>
    </row>
    <row r="31" spans="2:16" ht="12.75">
      <c r="B31" s="17"/>
      <c r="C31" s="8"/>
      <c r="D31" s="8"/>
      <c r="E31" s="8"/>
      <c r="F31" s="8"/>
      <c r="G31" s="8"/>
      <c r="H31" s="8"/>
      <c r="I31" s="8"/>
      <c r="J31" s="8"/>
      <c r="K31" s="8">
        <f>SUM(K27:K30)</f>
        <v>147.39000000000001</v>
      </c>
      <c r="L31" s="8"/>
      <c r="M31" s="8"/>
      <c r="N31" s="8"/>
      <c r="O31" s="8"/>
      <c r="P31" s="18"/>
    </row>
    <row r="32" spans="2:16" ht="13.5" thickBot="1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</row>
  </sheetData>
  <sheetProtection selectLockedCells="1" selectUnlockedCells="1"/>
  <protectedRanges>
    <protectedRange password="CC94" sqref="E5:E6 E15:E17 E27:E29" name="Tartom?ny2"/>
    <protectedRange password="CEA4" sqref="E5:E6 E15:E17 E27:E29" name="Tartom?ny1"/>
  </protectedRanges>
  <mergeCells count="6">
    <mergeCell ref="I24:I25"/>
    <mergeCell ref="J24:J25"/>
    <mergeCell ref="I2:I3"/>
    <mergeCell ref="J2:J3"/>
    <mergeCell ref="I12:I13"/>
    <mergeCell ref="J12:J1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2"/>
  <sheetViews>
    <sheetView workbookViewId="0" topLeftCell="A16">
      <selection activeCell="K17" sqref="K17"/>
    </sheetView>
  </sheetViews>
  <sheetFormatPr defaultColWidth="9.140625" defaultRowHeight="12.75"/>
  <cols>
    <col min="1" max="1" width="1.7109375" style="0" customWidth="1"/>
    <col min="2" max="2" width="4.421875" style="0" customWidth="1"/>
    <col min="4" max="4" width="11.421875" style="0" customWidth="1"/>
    <col min="6" max="6" width="15.421875" style="0" customWidth="1"/>
    <col min="7" max="7" width="4.421875" style="0" customWidth="1"/>
    <col min="8" max="8" width="11.57421875" style="0" customWidth="1"/>
    <col min="9" max="9" width="13.421875" style="0" customWidth="1"/>
    <col min="10" max="10" width="6.421875" style="0" customWidth="1"/>
    <col min="11" max="11" width="11.8515625" style="0" customWidth="1"/>
    <col min="13" max="13" width="9.00390625" style="0" customWidth="1"/>
    <col min="14" max="14" width="2.7109375" style="0" customWidth="1"/>
    <col min="15" max="15" width="9.00390625" style="0" customWidth="1"/>
    <col min="16" max="16" width="3.28125" style="0" customWidth="1"/>
  </cols>
  <sheetData>
    <row r="2" spans="4:13" ht="12" customHeight="1">
      <c r="D2" t="s">
        <v>7</v>
      </c>
      <c r="E2" t="s">
        <v>8</v>
      </c>
      <c r="I2" s="57">
        <f>(1/(1/C5+1/C6)-1)*100</f>
        <v>50</v>
      </c>
      <c r="J2" s="59" t="s">
        <v>4</v>
      </c>
      <c r="M2" t="s">
        <v>12</v>
      </c>
    </row>
    <row r="3" spans="3:10" ht="12" customHeight="1">
      <c r="C3" t="s">
        <v>0</v>
      </c>
      <c r="D3" t="s">
        <v>10</v>
      </c>
      <c r="E3" t="s">
        <v>9</v>
      </c>
      <c r="F3" t="s">
        <v>11</v>
      </c>
      <c r="H3" t="s">
        <v>3</v>
      </c>
      <c r="I3" s="58"/>
      <c r="J3" s="59"/>
    </row>
    <row r="4" ht="12" customHeight="1"/>
    <row r="5" spans="2:9" ht="12" customHeight="1">
      <c r="B5" t="s">
        <v>1</v>
      </c>
      <c r="C5" s="5">
        <v>3</v>
      </c>
      <c r="D5" s="5"/>
      <c r="E5" s="2">
        <f>(D6/(1/C6)*1/C5)</f>
        <v>100</v>
      </c>
      <c r="F5" s="1">
        <f>(C5*D5+C5*E5)</f>
        <v>300</v>
      </c>
      <c r="H5" t="s">
        <v>6</v>
      </c>
      <c r="I5" s="1">
        <f>SUM(D5:E6)</f>
        <v>200</v>
      </c>
    </row>
    <row r="6" spans="2:12" ht="12" customHeight="1">
      <c r="B6" t="s">
        <v>2</v>
      </c>
      <c r="C6" s="5">
        <v>3</v>
      </c>
      <c r="D6" s="5">
        <v>100</v>
      </c>
      <c r="E6" s="2">
        <f>(D5/(1/C5)*1/C6)</f>
        <v>0</v>
      </c>
      <c r="F6" s="1">
        <f>(C6*D6+C6*E6)</f>
        <v>300</v>
      </c>
      <c r="H6" t="s">
        <v>5</v>
      </c>
      <c r="I6" s="1">
        <f>(F5-I5)</f>
        <v>100</v>
      </c>
      <c r="L6" s="4"/>
    </row>
    <row r="7" ht="12" customHeight="1"/>
    <row r="8" spans="4:6" ht="12.75">
      <c r="D8" s="1"/>
      <c r="E8" s="1"/>
      <c r="F8" s="1"/>
    </row>
    <row r="9" ht="12.75">
      <c r="E9" s="3"/>
    </row>
    <row r="10" ht="13.5" thickBot="1">
      <c r="E10" s="3"/>
    </row>
    <row r="11" spans="2:16" ht="12.7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2:16" ht="12.75">
      <c r="B12" s="17"/>
      <c r="C12" s="8"/>
      <c r="D12" s="8"/>
      <c r="E12" s="8"/>
      <c r="F12" s="8"/>
      <c r="G12" s="8"/>
      <c r="H12" s="8"/>
      <c r="I12" s="54">
        <f>(1/(1/C15+1/C16+1/C17)-1)*100</f>
        <v>0.9440087907697015</v>
      </c>
      <c r="J12" s="56" t="s">
        <v>4</v>
      </c>
      <c r="K12" s="8"/>
      <c r="L12" s="8"/>
      <c r="M12" s="8"/>
      <c r="N12" s="8"/>
      <c r="O12" s="8"/>
      <c r="P12" s="18"/>
    </row>
    <row r="13" spans="2:16" ht="12.75">
      <c r="B13" s="17"/>
      <c r="C13" s="8" t="s">
        <v>0</v>
      </c>
      <c r="D13" s="8" t="s">
        <v>14</v>
      </c>
      <c r="E13" s="9">
        <v>150</v>
      </c>
      <c r="F13" s="8" t="s">
        <v>11</v>
      </c>
      <c r="G13" s="8"/>
      <c r="H13" s="8" t="s">
        <v>3</v>
      </c>
      <c r="I13" s="55"/>
      <c r="J13" s="56"/>
      <c r="K13" s="8" t="s">
        <v>16</v>
      </c>
      <c r="L13" s="8" t="s">
        <v>17</v>
      </c>
      <c r="M13" s="8"/>
      <c r="N13" s="8"/>
      <c r="O13" s="8"/>
      <c r="P13" s="18"/>
    </row>
    <row r="14" spans="2:16" ht="12.75">
      <c r="B14" s="17"/>
      <c r="C14" s="8"/>
      <c r="D14" s="10" t="s">
        <v>15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8"/>
    </row>
    <row r="15" spans="2:16" ht="12.75">
      <c r="B15" s="17" t="s">
        <v>1</v>
      </c>
      <c r="C15" s="11">
        <v>2.15</v>
      </c>
      <c r="D15" s="12">
        <f>($E$13)*($I$12+100)*0.01/C15</f>
        <v>70.42605264472306</v>
      </c>
      <c r="E15" s="13"/>
      <c r="F15" s="12">
        <f>(C15*D15)</f>
        <v>151.41601318615457</v>
      </c>
      <c r="G15" s="8"/>
      <c r="H15" s="8" t="s">
        <v>6</v>
      </c>
      <c r="I15" s="12">
        <f>SUM(D15:D17)</f>
        <v>150.00000000000003</v>
      </c>
      <c r="J15" s="8"/>
      <c r="K15" s="7">
        <v>240</v>
      </c>
      <c r="L15" s="8">
        <f>(C15*K15)</f>
        <v>516</v>
      </c>
      <c r="M15" s="12">
        <f>((L15/$K$18)-1)*100</f>
        <v>0.78125</v>
      </c>
      <c r="N15" s="12" t="s">
        <v>4</v>
      </c>
      <c r="O15" s="12">
        <f>(L15-$K$18)</f>
        <v>4</v>
      </c>
      <c r="P15" s="18"/>
    </row>
    <row r="16" spans="2:16" ht="12.75">
      <c r="B16" s="17" t="s">
        <v>2</v>
      </c>
      <c r="C16" s="11">
        <v>10</v>
      </c>
      <c r="D16" s="12">
        <f>($E$13)*($I$12+100)*0.01/C16</f>
        <v>15.141601318615457</v>
      </c>
      <c r="E16" s="13"/>
      <c r="F16" s="12">
        <f>(C16*D16)</f>
        <v>151.41601318615457</v>
      </c>
      <c r="G16" s="8"/>
      <c r="H16" s="8" t="s">
        <v>5</v>
      </c>
      <c r="I16" s="12">
        <f>(F15-I15)</f>
        <v>1.4160131861545437</v>
      </c>
      <c r="J16" s="8"/>
      <c r="K16" s="7">
        <v>52</v>
      </c>
      <c r="L16" s="8">
        <f>(C16*K16)</f>
        <v>520</v>
      </c>
      <c r="M16" s="12">
        <f>((L16/$K$18)-1)*100</f>
        <v>1.5625</v>
      </c>
      <c r="N16" s="12" t="s">
        <v>4</v>
      </c>
      <c r="O16" s="12">
        <f>(L16-$K$18)</f>
        <v>8</v>
      </c>
      <c r="P16" s="18"/>
    </row>
    <row r="17" spans="2:16" ht="12.75">
      <c r="B17" s="17" t="s">
        <v>13</v>
      </c>
      <c r="C17" s="7">
        <v>2.35</v>
      </c>
      <c r="D17" s="12">
        <f>($E$13)*($I$12+100)*0.01/C17</f>
        <v>64.43234603666151</v>
      </c>
      <c r="E17" s="13"/>
      <c r="F17" s="12">
        <f>(C17*D17)</f>
        <v>151.41601318615457</v>
      </c>
      <c r="G17" s="8"/>
      <c r="H17" s="8"/>
      <c r="I17" s="8"/>
      <c r="J17" s="8"/>
      <c r="K17" s="6">
        <v>220</v>
      </c>
      <c r="L17" s="8">
        <f>(C17*K17)</f>
        <v>517</v>
      </c>
      <c r="M17" s="12">
        <f>((L17/$K$18)-1)*100</f>
        <v>0.9765625</v>
      </c>
      <c r="N17" s="12" t="s">
        <v>4</v>
      </c>
      <c r="O17" s="12">
        <f>(L17-$K$18)</f>
        <v>5</v>
      </c>
      <c r="P17" s="18"/>
    </row>
    <row r="18" spans="2:16" ht="12.75">
      <c r="B18" s="17"/>
      <c r="C18" s="8"/>
      <c r="D18" s="8"/>
      <c r="E18" s="8"/>
      <c r="F18" s="8"/>
      <c r="G18" s="8"/>
      <c r="H18" s="8"/>
      <c r="I18" s="8"/>
      <c r="J18" s="8"/>
      <c r="K18" s="8">
        <f>SUM(K15:K17)</f>
        <v>512</v>
      </c>
      <c r="L18" s="8"/>
      <c r="M18" s="8"/>
      <c r="N18" s="8"/>
      <c r="O18" s="8"/>
      <c r="P18" s="18"/>
    </row>
    <row r="19" spans="2:16" ht="13.5" thickBo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2:16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2:16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2:16" ht="13.5" thickBo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2:16" ht="12.7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</row>
    <row r="24" spans="2:16" ht="12.75">
      <c r="B24" s="17"/>
      <c r="C24" s="8"/>
      <c r="D24" s="8"/>
      <c r="E24" s="8"/>
      <c r="F24" s="8"/>
      <c r="G24" s="8"/>
      <c r="H24" s="8"/>
      <c r="I24" s="54">
        <f>(1/(1/C27+1/C28+1/C29+1/C30)-1)*100</f>
        <v>1.131844600795362</v>
      </c>
      <c r="J24" s="56" t="s">
        <v>4</v>
      </c>
      <c r="K24" s="8"/>
      <c r="L24" s="8"/>
      <c r="M24" s="8"/>
      <c r="N24" s="8"/>
      <c r="O24" s="8"/>
      <c r="P24" s="18"/>
    </row>
    <row r="25" spans="2:16" ht="12.75">
      <c r="B25" s="17"/>
      <c r="C25" s="8" t="s">
        <v>0</v>
      </c>
      <c r="D25" s="8" t="s">
        <v>14</v>
      </c>
      <c r="E25" s="9">
        <v>100</v>
      </c>
      <c r="F25" s="8" t="s">
        <v>11</v>
      </c>
      <c r="G25" s="8"/>
      <c r="H25" s="8" t="s">
        <v>3</v>
      </c>
      <c r="I25" s="55"/>
      <c r="J25" s="56"/>
      <c r="K25" s="8" t="s">
        <v>16</v>
      </c>
      <c r="L25" s="8" t="s">
        <v>17</v>
      </c>
      <c r="M25" s="8"/>
      <c r="N25" s="8"/>
      <c r="O25" s="8" t="s">
        <v>19</v>
      </c>
      <c r="P25" s="18"/>
    </row>
    <row r="26" spans="2:16" ht="12.75">
      <c r="B26" s="17"/>
      <c r="C26" s="8"/>
      <c r="D26" s="10" t="s">
        <v>15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8"/>
    </row>
    <row r="27" spans="2:16" ht="12.75">
      <c r="B27" s="17" t="s">
        <v>1</v>
      </c>
      <c r="C27" s="11">
        <v>3</v>
      </c>
      <c r="D27" s="12">
        <f>($E$25)*($I$25+100)*0.01/C27</f>
        <v>33.333333333333336</v>
      </c>
      <c r="E27" s="13"/>
      <c r="F27" s="12">
        <f>(C27*D27)</f>
        <v>100</v>
      </c>
      <c r="G27" s="8"/>
      <c r="H27" s="8" t="s">
        <v>6</v>
      </c>
      <c r="I27" s="12">
        <f>SUM(D27:D30)</f>
        <v>98.88082274652147</v>
      </c>
      <c r="J27" s="8"/>
      <c r="K27" s="7">
        <v>56.34</v>
      </c>
      <c r="L27" s="8">
        <f>(C27*K27)</f>
        <v>169.02</v>
      </c>
      <c r="M27" s="12">
        <f>((L27/$K$31)-1)*100</f>
        <v>14.675351109301848</v>
      </c>
      <c r="N27" s="12" t="s">
        <v>4</v>
      </c>
      <c r="O27" s="12">
        <f>(L27-$K$31)</f>
        <v>21.629999999999995</v>
      </c>
      <c r="P27" s="18"/>
    </row>
    <row r="28" spans="2:16" ht="12.75">
      <c r="B28" s="17" t="s">
        <v>2</v>
      </c>
      <c r="C28" s="11">
        <v>2.85</v>
      </c>
      <c r="D28" s="12">
        <f>($E$25)*($I$25+100)*0.01/C28</f>
        <v>35.08771929824561</v>
      </c>
      <c r="E28" s="13"/>
      <c r="F28" s="12">
        <f>(C28*D28)</f>
        <v>99.99999999999999</v>
      </c>
      <c r="G28" s="8"/>
      <c r="H28" s="8" t="s">
        <v>5</v>
      </c>
      <c r="I28" s="12">
        <f>(F27-I27)</f>
        <v>1.1191772534785258</v>
      </c>
      <c r="J28" s="8"/>
      <c r="K28" s="7">
        <v>38.46</v>
      </c>
      <c r="L28" s="8">
        <f>(C28*K28)</f>
        <v>109.611</v>
      </c>
      <c r="M28" s="12">
        <f>((L28/$K$31)-1)*100</f>
        <v>-25.631996743334017</v>
      </c>
      <c r="N28" s="12" t="s">
        <v>4</v>
      </c>
      <c r="O28" s="12">
        <f>(L28-$K$31)</f>
        <v>-37.77900000000001</v>
      </c>
      <c r="P28" s="18"/>
    </row>
    <row r="29" spans="2:16" ht="12.75">
      <c r="B29" s="17" t="s">
        <v>13</v>
      </c>
      <c r="C29" s="7">
        <v>7.25</v>
      </c>
      <c r="D29" s="12">
        <f>($E$25)*($I$25+100)*0.01/C29</f>
        <v>13.793103448275861</v>
      </c>
      <c r="E29" s="13"/>
      <c r="F29" s="12">
        <f>(C29*D29)</f>
        <v>100</v>
      </c>
      <c r="G29" s="8"/>
      <c r="H29" s="8"/>
      <c r="I29" s="8"/>
      <c r="J29" s="8"/>
      <c r="K29" s="7">
        <v>27.59</v>
      </c>
      <c r="L29" s="8">
        <f>(C29*K29)</f>
        <v>200.0275</v>
      </c>
      <c r="M29" s="12">
        <f>((L29/$K$31)-1)*100</f>
        <v>35.713074156998424</v>
      </c>
      <c r="N29" s="12" t="s">
        <v>4</v>
      </c>
      <c r="O29" s="12">
        <f>(L29-$K$31)</f>
        <v>52.63749999999999</v>
      </c>
      <c r="P29" s="18"/>
    </row>
    <row r="30" spans="2:16" ht="12.75">
      <c r="B30" s="17" t="s">
        <v>18</v>
      </c>
      <c r="C30" s="7">
        <v>6</v>
      </c>
      <c r="D30" s="12">
        <f>($E$25)*($I$25+100)*0.01/C30</f>
        <v>16.666666666666668</v>
      </c>
      <c r="E30" s="8"/>
      <c r="F30" s="12">
        <f>(C30*D30)</f>
        <v>100</v>
      </c>
      <c r="G30" s="8"/>
      <c r="H30" s="8"/>
      <c r="I30" s="8"/>
      <c r="J30" s="8"/>
      <c r="K30" s="6">
        <v>25</v>
      </c>
      <c r="L30" s="8">
        <f>(C30*K30)</f>
        <v>150</v>
      </c>
      <c r="M30" s="12">
        <f>((L30/$K$31)-1)*100</f>
        <v>1.77081213108079</v>
      </c>
      <c r="N30" s="12" t="s">
        <v>4</v>
      </c>
      <c r="O30" s="12">
        <f>(L30-$K$31)</f>
        <v>2.609999999999985</v>
      </c>
      <c r="P30" s="18"/>
    </row>
    <row r="31" spans="2:16" ht="12.75">
      <c r="B31" s="17"/>
      <c r="C31" s="8"/>
      <c r="D31" s="8"/>
      <c r="E31" s="8"/>
      <c r="F31" s="8"/>
      <c r="G31" s="8"/>
      <c r="H31" s="8"/>
      <c r="I31" s="8"/>
      <c r="J31" s="8"/>
      <c r="K31" s="8">
        <f>SUM(K27:K30)</f>
        <v>147.39000000000001</v>
      </c>
      <c r="L31" s="8"/>
      <c r="M31" s="8"/>
      <c r="N31" s="8"/>
      <c r="O31" s="8"/>
      <c r="P31" s="18"/>
    </row>
    <row r="32" spans="2:16" ht="13.5" thickBot="1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</row>
  </sheetData>
  <sheetProtection selectLockedCells="1" selectUnlockedCells="1"/>
  <protectedRanges>
    <protectedRange password="CC94" sqref="E5:E6 E15:E17 E27:E29" name="Tartom?ny2"/>
    <protectedRange password="CEA4" sqref="E5:E6 E15:E17 E27:E29" name="Tartom?ny1"/>
  </protectedRanges>
  <mergeCells count="6">
    <mergeCell ref="I24:I25"/>
    <mergeCell ref="J24:J25"/>
    <mergeCell ref="I2:I3"/>
    <mergeCell ref="J2:J3"/>
    <mergeCell ref="I12:I13"/>
    <mergeCell ref="J12:J1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2"/>
  <sheetViews>
    <sheetView workbookViewId="0" topLeftCell="A1">
      <selection activeCell="L18" sqref="L18"/>
    </sheetView>
  </sheetViews>
  <sheetFormatPr defaultColWidth="9.140625" defaultRowHeight="12.75"/>
  <cols>
    <col min="1" max="1" width="1.7109375" style="0" customWidth="1"/>
    <col min="2" max="2" width="3.28125" style="0" customWidth="1"/>
    <col min="5" max="5" width="11.8515625" style="0" customWidth="1"/>
    <col min="6" max="6" width="7.28125" style="0" customWidth="1"/>
    <col min="7" max="7" width="13.00390625" style="0" customWidth="1"/>
    <col min="8" max="8" width="3.140625" style="0" customWidth="1"/>
    <col min="9" max="9" width="11.7109375" style="0" customWidth="1"/>
    <col min="10" max="10" width="12.140625" style="0" customWidth="1"/>
    <col min="11" max="11" width="7.7109375" style="0" customWidth="1"/>
    <col min="12" max="12" width="6.421875" style="0" customWidth="1"/>
    <col min="13" max="13" width="11.8515625" style="0" customWidth="1"/>
    <col min="15" max="15" width="8.00390625" style="0" customWidth="1"/>
    <col min="16" max="16" width="2.7109375" style="0" customWidth="1"/>
    <col min="17" max="17" width="9.00390625" style="0" customWidth="1"/>
    <col min="18" max="18" width="1.28515625" style="0" customWidth="1"/>
  </cols>
  <sheetData>
    <row r="1" ht="12" customHeight="1" thickBot="1"/>
    <row r="2" spans="2:18" ht="12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2:18" ht="12" customHeight="1">
      <c r="B3" s="17"/>
      <c r="C3" s="8"/>
      <c r="D3" s="8"/>
      <c r="E3" s="8"/>
      <c r="F3" s="8"/>
      <c r="G3" s="8"/>
      <c r="H3" s="8"/>
      <c r="I3" s="8"/>
      <c r="J3" s="54">
        <f>(1/(1/C6+1/C7)-1)*100</f>
        <v>-7.266846361185975</v>
      </c>
      <c r="K3" s="24"/>
      <c r="L3" s="56" t="s">
        <v>4</v>
      </c>
      <c r="M3" s="8"/>
      <c r="N3" s="8"/>
      <c r="O3" s="8"/>
      <c r="P3" s="8"/>
      <c r="Q3" s="8"/>
      <c r="R3" s="18"/>
    </row>
    <row r="4" spans="2:18" ht="12" customHeight="1">
      <c r="B4" s="17"/>
      <c r="C4" s="8" t="s">
        <v>0</v>
      </c>
      <c r="D4" s="8" t="s">
        <v>14</v>
      </c>
      <c r="E4" s="8"/>
      <c r="F4" s="9">
        <v>80</v>
      </c>
      <c r="G4" s="8" t="s">
        <v>11</v>
      </c>
      <c r="H4" s="8"/>
      <c r="I4" s="8" t="s">
        <v>3</v>
      </c>
      <c r="J4" s="55"/>
      <c r="K4" s="25"/>
      <c r="L4" s="56"/>
      <c r="M4" s="8" t="s">
        <v>16</v>
      </c>
      <c r="N4" s="8" t="s">
        <v>17</v>
      </c>
      <c r="O4" s="8"/>
      <c r="P4" s="8"/>
      <c r="Q4" s="8"/>
      <c r="R4" s="18"/>
    </row>
    <row r="5" spans="2:18" ht="12" customHeight="1">
      <c r="B5" s="17"/>
      <c r="C5" s="8"/>
      <c r="D5" s="10" t="s">
        <v>15</v>
      </c>
      <c r="E5" s="10"/>
      <c r="F5" s="8"/>
      <c r="G5" s="8"/>
      <c r="H5" s="8"/>
      <c r="I5" s="8" t="s">
        <v>5</v>
      </c>
      <c r="J5" s="12">
        <f>(F4*J3/100)</f>
        <v>-5.81347708894878</v>
      </c>
      <c r="K5" s="12"/>
      <c r="L5" s="8"/>
      <c r="M5" s="8"/>
      <c r="N5" s="8"/>
      <c r="O5" s="8"/>
      <c r="P5" s="8"/>
      <c r="Q5" s="8"/>
      <c r="R5" s="18"/>
    </row>
    <row r="6" spans="2:18" ht="12" customHeight="1">
      <c r="B6" s="17" t="s">
        <v>1</v>
      </c>
      <c r="C6" s="11">
        <v>1.88</v>
      </c>
      <c r="D6" s="12">
        <f>($F$4)*($J$3+100)*0.01/C6</f>
        <v>39.46091644204853</v>
      </c>
      <c r="E6" s="12"/>
      <c r="F6" s="13"/>
      <c r="G6" s="12">
        <f>(C6*D6)</f>
        <v>74.18652291105123</v>
      </c>
      <c r="H6" s="8"/>
      <c r="I6" s="8"/>
      <c r="J6" s="12"/>
      <c r="K6" s="12"/>
      <c r="L6" s="8"/>
      <c r="M6" s="7">
        <v>55</v>
      </c>
      <c r="N6" s="8">
        <f>(C6*M6)</f>
        <v>103.39999999999999</v>
      </c>
      <c r="O6" s="12">
        <f>((N6/$M$8)-1)*100</f>
        <v>5.5102040816326525</v>
      </c>
      <c r="P6" s="12" t="s">
        <v>4</v>
      </c>
      <c r="Q6" s="12">
        <f>(N6-M8)</f>
        <v>5.3999999999999915</v>
      </c>
      <c r="R6" s="18"/>
    </row>
    <row r="7" spans="2:18" ht="12" customHeight="1">
      <c r="B7" s="17" t="s">
        <v>2</v>
      </c>
      <c r="C7" s="11">
        <v>1.83</v>
      </c>
      <c r="D7" s="12">
        <f>($F$4)*($J$3+100)*0.01/C7</f>
        <v>40.539083557951486</v>
      </c>
      <c r="E7" s="12"/>
      <c r="F7" s="12">
        <f>($F$4)*($J$3+100)*0.01/D7</f>
        <v>1.8300000000000003</v>
      </c>
      <c r="G7" s="12">
        <f>(C7*D7)</f>
        <v>74.18652291105123</v>
      </c>
      <c r="H7" s="8"/>
      <c r="L7" s="8"/>
      <c r="M7" s="6">
        <v>43</v>
      </c>
      <c r="N7" s="8">
        <f>(C7*M7)</f>
        <v>78.69</v>
      </c>
      <c r="O7" s="12">
        <f>((N7/$M$8)-1)*100</f>
        <v>-19.704081632653057</v>
      </c>
      <c r="P7" s="12" t="s">
        <v>4</v>
      </c>
      <c r="Q7" s="12">
        <f>(N7-M8)</f>
        <v>-19.310000000000002</v>
      </c>
      <c r="R7" s="18"/>
    </row>
    <row r="8" spans="2:18" ht="12" customHeight="1">
      <c r="B8" s="17"/>
      <c r="C8" s="23"/>
      <c r="D8" s="12"/>
      <c r="E8" s="12"/>
      <c r="F8" s="13"/>
      <c r="G8" s="12"/>
      <c r="H8" s="8"/>
      <c r="I8" s="8"/>
      <c r="J8" s="12"/>
      <c r="K8" s="12"/>
      <c r="L8" s="8"/>
      <c r="M8" s="7">
        <f>SUM(M6:M7)</f>
        <v>98</v>
      </c>
      <c r="N8" s="8"/>
      <c r="O8" s="12"/>
      <c r="P8" s="12"/>
      <c r="Q8" s="12"/>
      <c r="R8" s="18"/>
    </row>
    <row r="9" spans="2:18" ht="13.5" thickBo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</row>
    <row r="10" ht="13.5" thickBot="1">
      <c r="F10" s="3"/>
    </row>
    <row r="11" spans="2:18" ht="20.25">
      <c r="B11" s="46" t="s">
        <v>27</v>
      </c>
      <c r="C11" s="45">
        <v>250</v>
      </c>
      <c r="D11" s="15"/>
      <c r="E11" s="15"/>
      <c r="F11" s="15"/>
      <c r="G11" s="27">
        <f>(1/(1/C15+1/C16+1/C17)-1)*100</f>
        <v>-7.55794195609325</v>
      </c>
      <c r="H11" s="28" t="s">
        <v>4</v>
      </c>
      <c r="I11" s="37" t="s">
        <v>25</v>
      </c>
      <c r="J11" s="38">
        <f>(F12*G11/100)</f>
        <v>-12.0927071297492</v>
      </c>
      <c r="K11" s="15"/>
      <c r="L11" s="15"/>
      <c r="M11" s="15"/>
      <c r="N11" s="15"/>
      <c r="O11" s="15"/>
      <c r="P11" s="15"/>
      <c r="Q11" s="15"/>
      <c r="R11" s="16"/>
    </row>
    <row r="12" spans="2:18" ht="17.25" customHeight="1">
      <c r="B12" s="17"/>
      <c r="C12" s="8"/>
      <c r="D12" s="8"/>
      <c r="E12" s="8" t="s">
        <v>28</v>
      </c>
      <c r="F12" s="9">
        <v>160</v>
      </c>
      <c r="G12" s="8"/>
      <c r="H12" s="8"/>
      <c r="I12" s="8"/>
      <c r="J12" s="8"/>
      <c r="K12" s="26"/>
      <c r="L12" s="8"/>
      <c r="M12" s="8"/>
      <c r="N12" s="8"/>
      <c r="O12" s="8"/>
      <c r="P12" s="8"/>
      <c r="Q12" s="33"/>
      <c r="R12" s="18"/>
    </row>
    <row r="13" spans="2:18" ht="12.75" customHeight="1">
      <c r="B13" s="17"/>
      <c r="C13" s="8" t="s">
        <v>0</v>
      </c>
      <c r="D13" s="10" t="s">
        <v>15</v>
      </c>
      <c r="G13" s="8" t="s">
        <v>31</v>
      </c>
      <c r="H13" s="8"/>
      <c r="I13" s="40" t="s">
        <v>24</v>
      </c>
      <c r="J13" s="41" t="s">
        <v>23</v>
      </c>
      <c r="K13" s="42" t="s">
        <v>22</v>
      </c>
      <c r="L13" s="41" t="s">
        <v>21</v>
      </c>
      <c r="M13" s="41" t="s">
        <v>32</v>
      </c>
      <c r="N13" s="41" t="s">
        <v>17</v>
      </c>
      <c r="O13" s="29"/>
      <c r="P13" s="30" t="s">
        <v>30</v>
      </c>
      <c r="Q13" s="8"/>
      <c r="R13" s="35"/>
    </row>
    <row r="14" spans="2:18" ht="12.75">
      <c r="B14" s="17"/>
      <c r="C14" s="8"/>
      <c r="D14" s="10" t="s">
        <v>29</v>
      </c>
      <c r="E14" s="43" t="s">
        <v>26</v>
      </c>
      <c r="F14" s="8"/>
      <c r="G14" s="8"/>
      <c r="H14" s="8"/>
      <c r="I14" s="31"/>
      <c r="J14" s="8"/>
      <c r="K14" s="8"/>
      <c r="L14" s="8"/>
      <c r="M14" s="8"/>
      <c r="N14" s="8"/>
      <c r="O14" s="8"/>
      <c r="P14" s="8"/>
      <c r="Q14" s="8"/>
      <c r="R14" s="18"/>
    </row>
    <row r="15" spans="2:18" ht="12.75">
      <c r="B15" s="17" t="s">
        <v>1</v>
      </c>
      <c r="C15" s="11">
        <v>3.35</v>
      </c>
      <c r="D15" s="12">
        <f>($F$12)*($G$11+100)*0.01/C15</f>
        <v>44.15143070753756</v>
      </c>
      <c r="E15" s="44">
        <f>(D15*$C$11)</f>
        <v>11037.857676884389</v>
      </c>
      <c r="F15" s="13"/>
      <c r="G15" s="12">
        <f>(C15*D15)</f>
        <v>147.9072928702508</v>
      </c>
      <c r="H15" s="8"/>
      <c r="I15" s="39"/>
      <c r="J15" s="11"/>
      <c r="K15" s="11"/>
      <c r="L15" s="7"/>
      <c r="M15" s="7">
        <v>43</v>
      </c>
      <c r="N15" s="8">
        <f>(C15*M15)+(K15*L15)+(I15*J15)</f>
        <v>144.05</v>
      </c>
      <c r="O15" s="12">
        <f>((N15/$M$18)-1)*100</f>
        <v>-8.829113924050624</v>
      </c>
      <c r="P15" s="12" t="s">
        <v>4</v>
      </c>
      <c r="Q15" s="12">
        <f>(N15-$M$18)</f>
        <v>-13.949999999999989</v>
      </c>
      <c r="R15" s="18"/>
    </row>
    <row r="16" spans="2:18" ht="12.75">
      <c r="B16" s="17" t="s">
        <v>2</v>
      </c>
      <c r="C16" s="11">
        <v>14.5</v>
      </c>
      <c r="D16" s="12">
        <f>($F$12)*($G$11+100)*0.01/C16</f>
        <v>10.200502956569022</v>
      </c>
      <c r="E16" s="44">
        <f>(D16*$C$11)</f>
        <v>2550.1257391422555</v>
      </c>
      <c r="F16" s="13"/>
      <c r="G16" s="12">
        <f>(C16*D16)</f>
        <v>147.9072928702508</v>
      </c>
      <c r="H16" s="8"/>
      <c r="I16" s="39"/>
      <c r="J16" s="7"/>
      <c r="K16" s="7"/>
      <c r="L16" s="7"/>
      <c r="M16" s="7">
        <v>10</v>
      </c>
      <c r="N16" s="8">
        <f>(C16*M16)+(K16*L16)+(I16*J16)</f>
        <v>145</v>
      </c>
      <c r="O16" s="12">
        <f>((N16/$M$18)-1)*100</f>
        <v>-8.227848101265822</v>
      </c>
      <c r="P16" s="12" t="s">
        <v>4</v>
      </c>
      <c r="Q16" s="12">
        <f>(N16-$M$18)</f>
        <v>-13</v>
      </c>
      <c r="R16" s="18"/>
    </row>
    <row r="17" spans="2:18" ht="12.75">
      <c r="B17" s="17" t="s">
        <v>13</v>
      </c>
      <c r="C17" s="7">
        <v>1.4</v>
      </c>
      <c r="D17" s="12">
        <f>($F$12)*($G$11+100)*0.01/C17</f>
        <v>105.64806633589345</v>
      </c>
      <c r="E17" s="44">
        <f>(D17*$C$11)</f>
        <v>26412.01658397336</v>
      </c>
      <c r="F17" s="13"/>
      <c r="G17" s="12">
        <f>(C17*D17)</f>
        <v>147.9072928702508</v>
      </c>
      <c r="H17" s="8"/>
      <c r="I17" s="39"/>
      <c r="J17" s="7"/>
      <c r="K17" s="7">
        <v>1.37</v>
      </c>
      <c r="L17" s="7">
        <v>25</v>
      </c>
      <c r="M17" s="6">
        <v>80</v>
      </c>
      <c r="N17" s="8">
        <f>(C17*M17)+(K17*L17)+(I17*J17)</f>
        <v>146.25</v>
      </c>
      <c r="O17" s="12">
        <f>((N17/$M$18)-1)*100</f>
        <v>-7.436708860759489</v>
      </c>
      <c r="P17" s="12" t="s">
        <v>4</v>
      </c>
      <c r="Q17" s="12">
        <f>(N17-$M$18)</f>
        <v>-11.75</v>
      </c>
      <c r="R17" s="18"/>
    </row>
    <row r="18" spans="2:18" ht="12.75">
      <c r="B18" s="17"/>
      <c r="C18" s="8"/>
      <c r="D18" s="8"/>
      <c r="E18" s="8"/>
      <c r="F18" s="8"/>
      <c r="G18" s="8"/>
      <c r="H18" s="8"/>
      <c r="I18" s="32"/>
      <c r="J18" s="33"/>
      <c r="K18" s="33"/>
      <c r="L18" s="33" t="s">
        <v>33</v>
      </c>
      <c r="M18" s="34">
        <f>SUM(M15:M17)+SUM(L15:L17)+SUM(J15:J17)</f>
        <v>158</v>
      </c>
      <c r="N18" s="33"/>
      <c r="O18" s="33"/>
      <c r="P18" s="33"/>
      <c r="Q18" s="33"/>
      <c r="R18" s="36"/>
    </row>
    <row r="19" spans="2:18" ht="13.5" thickBo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ht="13.5" thickBo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2:18" ht="12.7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</row>
    <row r="22" spans="2:18" ht="26.25">
      <c r="B22" s="17"/>
      <c r="C22" s="8"/>
      <c r="D22" s="8"/>
      <c r="E22" s="8"/>
      <c r="F22" s="8"/>
      <c r="G22" s="8"/>
      <c r="H22" s="8"/>
      <c r="I22" s="8"/>
      <c r="J22" s="54">
        <f>(1/(1/C25+1/C26+1/C27+1/C28)-1)*100</f>
        <v>14.369501466275668</v>
      </c>
      <c r="K22" s="24"/>
      <c r="L22" s="56" t="s">
        <v>4</v>
      </c>
      <c r="M22" s="8"/>
      <c r="N22" s="8"/>
      <c r="O22" s="8"/>
      <c r="P22" s="8"/>
      <c r="Q22" s="8"/>
      <c r="R22" s="18"/>
    </row>
    <row r="23" spans="2:18" ht="12.75">
      <c r="B23" s="17"/>
      <c r="C23" s="8" t="s">
        <v>0</v>
      </c>
      <c r="D23" s="8" t="s">
        <v>14</v>
      </c>
      <c r="E23" s="8"/>
      <c r="F23" s="9">
        <v>800</v>
      </c>
      <c r="G23" s="8" t="s">
        <v>11</v>
      </c>
      <c r="H23" s="8"/>
      <c r="I23" s="8" t="s">
        <v>3</v>
      </c>
      <c r="J23" s="55"/>
      <c r="K23" s="25"/>
      <c r="L23" s="56"/>
      <c r="M23" s="8" t="s">
        <v>16</v>
      </c>
      <c r="N23" s="8" t="s">
        <v>17</v>
      </c>
      <c r="O23" s="8"/>
      <c r="P23" s="8"/>
      <c r="Q23" s="8" t="s">
        <v>19</v>
      </c>
      <c r="R23" s="18"/>
    </row>
    <row r="24" spans="2:18" ht="12.75">
      <c r="B24" s="17"/>
      <c r="C24" s="8"/>
      <c r="D24" s="10" t="s">
        <v>15</v>
      </c>
      <c r="E24" s="10"/>
      <c r="F24" s="8"/>
      <c r="G24" s="8"/>
      <c r="H24" s="8"/>
      <c r="I24" s="8" t="s">
        <v>5</v>
      </c>
      <c r="J24" s="12">
        <f>(F23*J22/100)</f>
        <v>114.95601173020536</v>
      </c>
      <c r="K24" s="12"/>
      <c r="L24" s="8"/>
      <c r="M24" s="8"/>
      <c r="N24" s="8"/>
      <c r="O24" s="8"/>
      <c r="P24" s="8"/>
      <c r="Q24" s="8"/>
      <c r="R24" s="18"/>
    </row>
    <row r="25" spans="2:18" ht="12.75">
      <c r="B25" s="17" t="s">
        <v>1</v>
      </c>
      <c r="C25" s="11">
        <v>3.25</v>
      </c>
      <c r="D25" s="12">
        <f>($F$23)*($J$23+100)*0.01/C25</f>
        <v>246.15384615384616</v>
      </c>
      <c r="E25" s="12"/>
      <c r="F25" s="13"/>
      <c r="G25" s="12">
        <f>(C25*D25)</f>
        <v>800</v>
      </c>
      <c r="H25" s="8"/>
      <c r="I25" s="8"/>
      <c r="J25" s="12"/>
      <c r="K25" s="12"/>
      <c r="L25" s="8"/>
      <c r="M25" s="7">
        <v>32.5</v>
      </c>
      <c r="N25" s="8">
        <f>(C25*M25)</f>
        <v>105.625</v>
      </c>
      <c r="O25" s="12">
        <f>((N25/$M$29)-1)*100</f>
        <v>-19.092301800076605</v>
      </c>
      <c r="P25" s="12" t="s">
        <v>4</v>
      </c>
      <c r="Q25" s="12">
        <f>(N25-$M$29)</f>
        <v>-24.92500000000001</v>
      </c>
      <c r="R25" s="18"/>
    </row>
    <row r="26" spans="2:18" ht="12.75">
      <c r="B26" s="17" t="s">
        <v>2</v>
      </c>
      <c r="C26" s="11">
        <v>5</v>
      </c>
      <c r="D26" s="12">
        <f>($F$23)*($J$23+100)*0.01/C26</f>
        <v>160</v>
      </c>
      <c r="E26" s="12"/>
      <c r="F26" s="13"/>
      <c r="G26" s="12">
        <f>(C26*D26)</f>
        <v>800</v>
      </c>
      <c r="H26" s="8"/>
      <c r="L26" s="8"/>
      <c r="M26" s="7">
        <v>38.46</v>
      </c>
      <c r="N26" s="8">
        <f>(C26*M26)</f>
        <v>192.3</v>
      </c>
      <c r="O26" s="12">
        <f>((N26/$M$29)-1)*100</f>
        <v>47.29988510149368</v>
      </c>
      <c r="P26" s="12" t="s">
        <v>4</v>
      </c>
      <c r="Q26" s="12">
        <f>(N26-$M$29)</f>
        <v>61.75</v>
      </c>
      <c r="R26" s="18"/>
    </row>
    <row r="27" spans="2:18" ht="12.75">
      <c r="B27" s="17" t="s">
        <v>13</v>
      </c>
      <c r="C27" s="7">
        <v>5</v>
      </c>
      <c r="D27" s="12">
        <f>($F$23)*($J$23+100)*0.01/C27</f>
        <v>160</v>
      </c>
      <c r="E27" s="12"/>
      <c r="F27" s="13"/>
      <c r="G27" s="12">
        <f>(C27*D27)</f>
        <v>800</v>
      </c>
      <c r="H27" s="8"/>
      <c r="I27" s="8"/>
      <c r="J27" s="8"/>
      <c r="K27" s="8"/>
      <c r="L27" s="8"/>
      <c r="M27" s="7">
        <v>27.59</v>
      </c>
      <c r="N27" s="8">
        <f>(C27*M27)</f>
        <v>137.95</v>
      </c>
      <c r="O27" s="12">
        <f>((N27/$M$29)-1)*100</f>
        <v>5.668326311757932</v>
      </c>
      <c r="P27" s="12" t="s">
        <v>4</v>
      </c>
      <c r="Q27" s="12">
        <f>(N27-$M$29)</f>
        <v>7.399999999999977</v>
      </c>
      <c r="R27" s="18"/>
    </row>
    <row r="28" spans="2:18" ht="12.75">
      <c r="B28" s="17" t="s">
        <v>18</v>
      </c>
      <c r="C28" s="7">
        <v>6</v>
      </c>
      <c r="D28" s="12">
        <f>($F$23)*($J$23+100)*0.01/C28</f>
        <v>133.33333333333334</v>
      </c>
      <c r="E28" s="12"/>
      <c r="F28" s="8"/>
      <c r="G28" s="12">
        <f>(C28*D28)</f>
        <v>800</v>
      </c>
      <c r="H28" s="8"/>
      <c r="I28" s="8"/>
      <c r="J28" s="8"/>
      <c r="K28" s="8"/>
      <c r="L28" s="8"/>
      <c r="M28" s="6">
        <v>32</v>
      </c>
      <c r="N28" s="8">
        <f>(C28*M28)</f>
        <v>192</v>
      </c>
      <c r="O28" s="12">
        <f>((N28/$M$29)-1)*100</f>
        <v>47.070088088854824</v>
      </c>
      <c r="P28" s="12" t="s">
        <v>4</v>
      </c>
      <c r="Q28" s="12">
        <f>(N28-$M$29)</f>
        <v>61.44999999999999</v>
      </c>
      <c r="R28" s="18"/>
    </row>
    <row r="29" spans="2:18" ht="12.75">
      <c r="B29" s="17"/>
      <c r="C29" s="8"/>
      <c r="D29" s="8"/>
      <c r="E29" s="8"/>
      <c r="F29" s="8"/>
      <c r="G29" s="8"/>
      <c r="H29" s="8"/>
      <c r="I29" s="8"/>
      <c r="J29" s="8"/>
      <c r="K29" s="8"/>
      <c r="L29" s="8"/>
      <c r="M29" s="8">
        <f>SUM(M25:M28)</f>
        <v>130.55</v>
      </c>
      <c r="N29" s="8"/>
      <c r="O29" s="8"/>
      <c r="P29" s="8"/>
      <c r="Q29" s="8"/>
      <c r="R29" s="18"/>
    </row>
    <row r="30" spans="2:18" ht="13.5" thickBot="1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</row>
    <row r="31" ht="13.5" thickBot="1"/>
    <row r="32" spans="2:18" ht="12.7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</row>
    <row r="33" spans="2:18" ht="26.25">
      <c r="B33" s="17"/>
      <c r="C33" s="8"/>
      <c r="D33" s="8"/>
      <c r="E33" s="8"/>
      <c r="F33" s="8"/>
      <c r="G33" s="8"/>
      <c r="H33" s="8"/>
      <c r="I33" s="8"/>
      <c r="J33" s="54">
        <f>(1/(1/C36+1/C37+1/C38+1/C39+1/C40)-1)*100</f>
        <v>-9.602011046074255</v>
      </c>
      <c r="K33" s="24"/>
      <c r="L33" s="56" t="s">
        <v>4</v>
      </c>
      <c r="M33" s="8"/>
      <c r="N33" s="8"/>
      <c r="O33" s="8"/>
      <c r="P33" s="8"/>
      <c r="Q33" s="8"/>
      <c r="R33" s="18"/>
    </row>
    <row r="34" spans="2:18" ht="12.75">
      <c r="B34" s="17"/>
      <c r="C34" s="8" t="s">
        <v>0</v>
      </c>
      <c r="D34" s="8" t="s">
        <v>14</v>
      </c>
      <c r="E34" s="8"/>
      <c r="F34" s="9">
        <v>200</v>
      </c>
      <c r="G34" s="8" t="s">
        <v>11</v>
      </c>
      <c r="H34" s="8"/>
      <c r="I34" s="8" t="s">
        <v>3</v>
      </c>
      <c r="J34" s="55"/>
      <c r="K34" s="25"/>
      <c r="L34" s="56"/>
      <c r="M34" s="8" t="s">
        <v>16</v>
      </c>
      <c r="N34" s="8" t="s">
        <v>17</v>
      </c>
      <c r="O34" s="8"/>
      <c r="P34" s="8"/>
      <c r="Q34" s="8" t="s">
        <v>19</v>
      </c>
      <c r="R34" s="18"/>
    </row>
    <row r="35" spans="2:18" ht="12.75">
      <c r="B35" s="17"/>
      <c r="C35" s="8"/>
      <c r="D35" s="10" t="s">
        <v>15</v>
      </c>
      <c r="E35" s="10"/>
      <c r="F35" s="8"/>
      <c r="G35" s="8"/>
      <c r="H35" s="8"/>
      <c r="I35" s="8" t="s">
        <v>5</v>
      </c>
      <c r="J35" s="12">
        <f>(F34*J33/100)</f>
        <v>-19.20402209214851</v>
      </c>
      <c r="K35" s="12"/>
      <c r="L35" s="8"/>
      <c r="M35" s="8"/>
      <c r="N35" s="8"/>
      <c r="O35" s="8"/>
      <c r="P35" s="8"/>
      <c r="Q35" s="8"/>
      <c r="R35" s="18"/>
    </row>
    <row r="36" spans="2:18" ht="12.75">
      <c r="B36" s="17" t="s">
        <v>1</v>
      </c>
      <c r="C36" s="11">
        <v>2.8</v>
      </c>
      <c r="D36" s="12">
        <f>($F$34)*($J$34+100)*0.01/C36</f>
        <v>71.42857142857143</v>
      </c>
      <c r="E36" s="12"/>
      <c r="F36" s="13"/>
      <c r="G36" s="12">
        <f>(C36*D36)</f>
        <v>200</v>
      </c>
      <c r="H36" s="8"/>
      <c r="I36" s="8"/>
      <c r="J36" s="12"/>
      <c r="K36" s="12"/>
      <c r="L36" s="8"/>
      <c r="M36" s="7">
        <v>56.34</v>
      </c>
      <c r="N36" s="8">
        <f>(C36*M36)</f>
        <v>157.752</v>
      </c>
      <c r="O36" s="12">
        <f>((N36/$M$29)-1)*100</f>
        <v>20.836461126005368</v>
      </c>
      <c r="P36" s="12" t="s">
        <v>4</v>
      </c>
      <c r="Q36" s="12">
        <f>(N36-$M$41)</f>
        <v>-35.09800000000001</v>
      </c>
      <c r="R36" s="18"/>
    </row>
    <row r="37" spans="2:18" ht="12.75">
      <c r="B37" s="17" t="s">
        <v>2</v>
      </c>
      <c r="C37" s="11">
        <v>4.25</v>
      </c>
      <c r="D37" s="12">
        <f>($F$34)*($J$34+100)*0.01/C37</f>
        <v>47.05882352941177</v>
      </c>
      <c r="E37" s="12"/>
      <c r="F37" s="13"/>
      <c r="G37" s="12">
        <f>(C37*D37)</f>
        <v>200</v>
      </c>
      <c r="H37" s="8"/>
      <c r="L37" s="8"/>
      <c r="M37" s="7">
        <v>38.46</v>
      </c>
      <c r="N37" s="8">
        <f>(C37*M37)</f>
        <v>163.455</v>
      </c>
      <c r="O37" s="12">
        <f>((N37/$M$29)-1)*100</f>
        <v>25.20490233626962</v>
      </c>
      <c r="P37" s="12" t="s">
        <v>4</v>
      </c>
      <c r="Q37" s="12">
        <f>(N37-$M$41)</f>
        <v>-29.39500000000001</v>
      </c>
      <c r="R37" s="18"/>
    </row>
    <row r="38" spans="2:18" ht="12.75">
      <c r="B38" s="17" t="s">
        <v>13</v>
      </c>
      <c r="C38" s="11">
        <v>5.75</v>
      </c>
      <c r="D38" s="12">
        <f>($F$34)*($J$34+100)*0.01/C38</f>
        <v>34.78260869565217</v>
      </c>
      <c r="E38" s="12"/>
      <c r="F38" s="13"/>
      <c r="G38" s="12">
        <f>(C38*D38)</f>
        <v>200</v>
      </c>
      <c r="H38" s="8"/>
      <c r="I38" s="8"/>
      <c r="J38" s="12"/>
      <c r="K38" s="12"/>
      <c r="L38" s="8"/>
      <c r="M38" s="7">
        <v>38.46</v>
      </c>
      <c r="N38" s="8">
        <f>(C38*M38)</f>
        <v>221.145</v>
      </c>
      <c r="O38" s="12">
        <f>((N38/$M$29)-1)*100</f>
        <v>69.39486786671773</v>
      </c>
      <c r="P38" s="12" t="s">
        <v>4</v>
      </c>
      <c r="Q38" s="12">
        <f>(N38-$M$41)</f>
        <v>28.294999999999987</v>
      </c>
      <c r="R38" s="18"/>
    </row>
    <row r="39" spans="2:18" ht="12.75">
      <c r="B39" s="17" t="s">
        <v>18</v>
      </c>
      <c r="C39" s="7">
        <v>8.5</v>
      </c>
      <c r="D39" s="12">
        <f>($F$34)*($J$34+100)*0.01/C39</f>
        <v>23.529411764705884</v>
      </c>
      <c r="E39" s="12"/>
      <c r="F39" s="13"/>
      <c r="G39" s="12">
        <f>(C39*D39)</f>
        <v>200</v>
      </c>
      <c r="H39" s="8"/>
      <c r="I39" s="8"/>
      <c r="J39" s="8"/>
      <c r="K39" s="8"/>
      <c r="L39" s="8"/>
      <c r="M39" s="7">
        <v>27.59</v>
      </c>
      <c r="N39" s="8">
        <f>(C39*M39)</f>
        <v>234.515</v>
      </c>
      <c r="O39" s="12">
        <f>((N39/$M$29)-1)*100</f>
        <v>79.63615472998849</v>
      </c>
      <c r="P39" s="12" t="s">
        <v>4</v>
      </c>
      <c r="Q39" s="12">
        <f>(N39-$M$41)</f>
        <v>41.664999999999964</v>
      </c>
      <c r="R39" s="18"/>
    </row>
    <row r="40" spans="2:18" ht="12.75">
      <c r="B40" s="22" t="s">
        <v>20</v>
      </c>
      <c r="C40" s="7">
        <v>4.5</v>
      </c>
      <c r="D40" s="12">
        <f>($F$34)*($J$34+100)*0.01/C40</f>
        <v>44.44444444444444</v>
      </c>
      <c r="E40" s="12"/>
      <c r="F40" s="8"/>
      <c r="G40" s="12">
        <f>(C40*D40)</f>
        <v>200</v>
      </c>
      <c r="H40" s="8"/>
      <c r="I40" s="8"/>
      <c r="J40" s="8"/>
      <c r="K40" s="8"/>
      <c r="L40" s="8"/>
      <c r="M40" s="6">
        <v>32</v>
      </c>
      <c r="N40" s="8">
        <f>(C40*M40)</f>
        <v>144</v>
      </c>
      <c r="O40" s="12">
        <f>((N40/$M$29)-1)*100</f>
        <v>10.302566066641127</v>
      </c>
      <c r="P40" s="12" t="s">
        <v>4</v>
      </c>
      <c r="Q40" s="12">
        <f>(N40-$M$41)</f>
        <v>-48.85000000000002</v>
      </c>
      <c r="R40" s="18"/>
    </row>
    <row r="41" spans="2:18" ht="12.75">
      <c r="B41" s="17"/>
      <c r="C41" s="8"/>
      <c r="D41" s="8"/>
      <c r="E41" s="8"/>
      <c r="F41" s="8"/>
      <c r="G41" s="8"/>
      <c r="H41" s="8"/>
      <c r="I41" s="8"/>
      <c r="J41" s="8"/>
      <c r="K41" s="8"/>
      <c r="L41" s="8"/>
      <c r="M41" s="8">
        <f>SUM(M36:M40)</f>
        <v>192.85000000000002</v>
      </c>
      <c r="N41" s="8"/>
      <c r="O41" s="8"/>
      <c r="P41" s="8"/>
      <c r="Q41" s="8"/>
      <c r="R41" s="18"/>
    </row>
    <row r="42" spans="2:18" ht="13.5" thickBo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</sheetData>
  <sheetProtection selectLockedCells="1" selectUnlockedCells="1"/>
  <protectedRanges>
    <protectedRange password="CC94" sqref="F36:F39 F15:F17 F25:F27 F6 F8" name="Tartom?ny2"/>
    <protectedRange password="CEA4" sqref="F36:F39 F15:F17 F25:F27 F6 F8" name="Tartom?ny1"/>
  </protectedRanges>
  <mergeCells count="6">
    <mergeCell ref="J33:J34"/>
    <mergeCell ref="L33:L34"/>
    <mergeCell ref="J3:J4"/>
    <mergeCell ref="L3:L4"/>
    <mergeCell ref="J22:J23"/>
    <mergeCell ref="L22:L2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Attila</cp:lastModifiedBy>
  <dcterms:created xsi:type="dcterms:W3CDTF">2005-12-13T16:37:01Z</dcterms:created>
  <dcterms:modified xsi:type="dcterms:W3CDTF">2006-06-20T08:39:32Z</dcterms:modified>
  <cp:category/>
  <cp:version/>
  <cp:contentType/>
  <cp:contentStatus/>
</cp:coreProperties>
</file>